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40"/>
  </bookViews>
  <sheets>
    <sheet name="DAMAN" sheetId="1" r:id="rId1"/>
    <sheet name="SILVASSA" sheetId="5" r:id="rId2"/>
    <sheet name="BOISAR" sheetId="22" r:id="rId3"/>
    <sheet name="NASHIK RSC" sheetId="23" r:id="rId4"/>
    <sheet name="SOLAN" sheetId="17" r:id="rId5"/>
    <sheet name="EX-VASAI DEPOT" sheetId="20" r:id="rId6"/>
    <sheet name="PLANT WASTE" sheetId="21" r:id="rId7"/>
    <sheet name="T&amp;C" sheetId="14" r:id="rId8"/>
  </sheets>
  <definedNames>
    <definedName name="_xlnm.Print_Area" localSheetId="2">BOISAR!$A$1:$N$69</definedName>
    <definedName name="_xlnm.Print_Area" localSheetId="0">DAMAN!$A$1:$N$70</definedName>
    <definedName name="_xlnm.Print_Area" localSheetId="3">'NASHIK RSC'!$A$1:$H$91</definedName>
    <definedName name="_xlnm.Print_Area" localSheetId="1">SILVASSA!$A$1:$N$68</definedName>
    <definedName name="_xlnm.Print_Area" localSheetId="4">SOLAN!$A$1:$N$69</definedName>
  </definedNames>
  <calcPr calcId="124519"/>
</workbook>
</file>

<file path=xl/calcChain.xml><?xml version="1.0" encoding="utf-8"?>
<calcChain xmlns="http://schemas.openxmlformats.org/spreadsheetml/2006/main">
  <c r="E32" i="20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F12" i="23"/>
  <c r="G12" s="1"/>
  <c r="G69" i="17"/>
  <c r="G68"/>
  <c r="I68" s="1"/>
  <c r="G67"/>
  <c r="I67"/>
  <c r="J67" s="1"/>
  <c r="K67" s="1"/>
  <c r="G66"/>
  <c r="I66"/>
  <c r="J66"/>
  <c r="K66" s="1"/>
  <c r="G65"/>
  <c r="G64"/>
  <c r="I64" s="1"/>
  <c r="G63"/>
  <c r="I63"/>
  <c r="J63" s="1"/>
  <c r="G62"/>
  <c r="I62"/>
  <c r="J62"/>
  <c r="K62" s="1"/>
  <c r="G61"/>
  <c r="G60"/>
  <c r="F69" i="23"/>
  <c r="G69"/>
  <c r="F68"/>
  <c r="G68" s="1"/>
  <c r="F67"/>
  <c r="G67"/>
  <c r="F66"/>
  <c r="G66" s="1"/>
  <c r="F65"/>
  <c r="G65"/>
  <c r="F64"/>
  <c r="G64" s="1"/>
  <c r="F63"/>
  <c r="G63"/>
  <c r="F62"/>
  <c r="G62" s="1"/>
  <c r="F61"/>
  <c r="G61"/>
  <c r="F60"/>
  <c r="G60" s="1"/>
  <c r="F56"/>
  <c r="G56"/>
  <c r="F55"/>
  <c r="G55" s="1"/>
  <c r="F54"/>
  <c r="G54"/>
  <c r="F53"/>
  <c r="G53" s="1"/>
  <c r="F52"/>
  <c r="G52"/>
  <c r="F51"/>
  <c r="G51" s="1"/>
  <c r="F50"/>
  <c r="G50"/>
  <c r="F49"/>
  <c r="G49" s="1"/>
  <c r="F48"/>
  <c r="G48"/>
  <c r="F47"/>
  <c r="G47" s="1"/>
  <c r="F46"/>
  <c r="G46"/>
  <c r="F45"/>
  <c r="G45" s="1"/>
  <c r="F44"/>
  <c r="G44"/>
  <c r="F43"/>
  <c r="G43" s="1"/>
  <c r="F42"/>
  <c r="G42"/>
  <c r="F41"/>
  <c r="G41" s="1"/>
  <c r="F40"/>
  <c r="G40"/>
  <c r="F39"/>
  <c r="G39" s="1"/>
  <c r="F38"/>
  <c r="G38"/>
  <c r="F37"/>
  <c r="G37" s="1"/>
  <c r="F36"/>
  <c r="G36"/>
  <c r="F35"/>
  <c r="G35" s="1"/>
  <c r="F34"/>
  <c r="G34"/>
  <c r="F33"/>
  <c r="G33" s="1"/>
  <c r="F29"/>
  <c r="G29"/>
  <c r="F28"/>
  <c r="G28" s="1"/>
  <c r="F27"/>
  <c r="G27"/>
  <c r="F26"/>
  <c r="G26" s="1"/>
  <c r="F25"/>
  <c r="G25"/>
  <c r="F24"/>
  <c r="G24" s="1"/>
  <c r="F23"/>
  <c r="G23"/>
  <c r="F22"/>
  <c r="G22" s="1"/>
  <c r="F21"/>
  <c r="G21"/>
  <c r="F20"/>
  <c r="G20" s="1"/>
  <c r="F19"/>
  <c r="G19"/>
  <c r="F18"/>
  <c r="G18" s="1"/>
  <c r="F17"/>
  <c r="G17"/>
  <c r="F16"/>
  <c r="G16" s="1"/>
  <c r="F15"/>
  <c r="G15"/>
  <c r="F14"/>
  <c r="G14" s="1"/>
  <c r="F13"/>
  <c r="G13"/>
  <c r="E68" i="20"/>
  <c r="F68"/>
  <c r="G68"/>
  <c r="E67"/>
  <c r="E66"/>
  <c r="F66" s="1"/>
  <c r="E65"/>
  <c r="F65"/>
  <c r="G65" s="1"/>
  <c r="E64"/>
  <c r="F64"/>
  <c r="G64"/>
  <c r="E63"/>
  <c r="E62"/>
  <c r="F62" s="1"/>
  <c r="E61"/>
  <c r="F61"/>
  <c r="G61" s="1"/>
  <c r="E60"/>
  <c r="F60"/>
  <c r="G60"/>
  <c r="E59"/>
  <c r="F55"/>
  <c r="G55" s="1"/>
  <c r="F54"/>
  <c r="G54"/>
  <c r="F53"/>
  <c r="G53" s="1"/>
  <c r="F51"/>
  <c r="G51" s="1"/>
  <c r="F50"/>
  <c r="G50"/>
  <c r="F49"/>
  <c r="G49" s="1"/>
  <c r="F47"/>
  <c r="G47" s="1"/>
  <c r="F46"/>
  <c r="G46"/>
  <c r="F45"/>
  <c r="G45" s="1"/>
  <c r="F43"/>
  <c r="G43" s="1"/>
  <c r="F42"/>
  <c r="G42"/>
  <c r="F41"/>
  <c r="G41" s="1"/>
  <c r="F39"/>
  <c r="G39" s="1"/>
  <c r="F38"/>
  <c r="G38"/>
  <c r="F37"/>
  <c r="G37" s="1"/>
  <c r="F35"/>
  <c r="G35" s="1"/>
  <c r="F34"/>
  <c r="G34"/>
  <c r="F33"/>
  <c r="G33" s="1"/>
  <c r="E28"/>
  <c r="E27"/>
  <c r="F27"/>
  <c r="G27" s="1"/>
  <c r="E26"/>
  <c r="F26"/>
  <c r="G26"/>
  <c r="E25"/>
  <c r="E24"/>
  <c r="E23"/>
  <c r="F23"/>
  <c r="G23" s="1"/>
  <c r="E22"/>
  <c r="F22"/>
  <c r="G22"/>
  <c r="E21"/>
  <c r="E20"/>
  <c r="E19"/>
  <c r="F19"/>
  <c r="G19" s="1"/>
  <c r="E18"/>
  <c r="F18"/>
  <c r="G18"/>
  <c r="E17"/>
  <c r="E16"/>
  <c r="F16" s="1"/>
  <c r="E15"/>
  <c r="F15"/>
  <c r="G15" s="1"/>
  <c r="E14"/>
  <c r="F14"/>
  <c r="G14"/>
  <c r="E13"/>
  <c r="E12"/>
  <c r="E11"/>
  <c r="F11"/>
  <c r="G11" s="1"/>
  <c r="G62" i="22"/>
  <c r="I62"/>
  <c r="J62" s="1"/>
  <c r="K62" s="1"/>
  <c r="G61" i="5"/>
  <c r="I61"/>
  <c r="J61" s="1"/>
  <c r="K61" s="1"/>
  <c r="G62" i="1"/>
  <c r="I62"/>
  <c r="J62" s="1"/>
  <c r="K62" s="1"/>
  <c r="G23" i="17"/>
  <c r="I23"/>
  <c r="J23" s="1"/>
  <c r="K23" s="1"/>
  <c r="G23" i="22"/>
  <c r="I23"/>
  <c r="J23" s="1"/>
  <c r="K23" s="1"/>
  <c r="G22" i="5"/>
  <c r="I22"/>
  <c r="J22" s="1"/>
  <c r="K22" s="1"/>
  <c r="G23" i="1"/>
  <c r="I23"/>
  <c r="J23" s="1"/>
  <c r="K23" s="1"/>
  <c r="G44" i="17"/>
  <c r="I44"/>
  <c r="J44" s="1"/>
  <c r="K44" s="1"/>
  <c r="G44" i="22"/>
  <c r="I44"/>
  <c r="J44" s="1"/>
  <c r="K44" s="1"/>
  <c r="G43" i="5"/>
  <c r="I43"/>
  <c r="J43" s="1"/>
  <c r="K43" s="1"/>
  <c r="G44" i="1"/>
  <c r="I44"/>
  <c r="J44" s="1"/>
  <c r="K44" s="1"/>
  <c r="G50" i="17"/>
  <c r="I50"/>
  <c r="J50" s="1"/>
  <c r="K50" s="1"/>
  <c r="G50" i="22"/>
  <c r="I50"/>
  <c r="J50" s="1"/>
  <c r="K50" s="1"/>
  <c r="G49" i="5"/>
  <c r="I49"/>
  <c r="J49" s="1"/>
  <c r="K49" s="1"/>
  <c r="G50" i="1"/>
  <c r="I50"/>
  <c r="J50" s="1"/>
  <c r="K50" s="1"/>
  <c r="G12"/>
  <c r="I12"/>
  <c r="J12" s="1"/>
  <c r="K12" s="1"/>
  <c r="G13" i="22"/>
  <c r="I13"/>
  <c r="J13"/>
  <c r="K13" s="1"/>
  <c r="G63"/>
  <c r="G56" i="17"/>
  <c r="G55"/>
  <c r="J55" s="1"/>
  <c r="K55" s="1"/>
  <c r="G54"/>
  <c r="G53"/>
  <c r="G52"/>
  <c r="G51"/>
  <c r="I51" s="1"/>
  <c r="J51" s="1"/>
  <c r="K51" s="1"/>
  <c r="G49"/>
  <c r="G48"/>
  <c r="G47"/>
  <c r="I47" s="1"/>
  <c r="G46"/>
  <c r="G45"/>
  <c r="G43"/>
  <c r="G42"/>
  <c r="G41"/>
  <c r="I41" s="1"/>
  <c r="J41" s="1"/>
  <c r="K41" s="1"/>
  <c r="G40"/>
  <c r="G39"/>
  <c r="G38"/>
  <c r="G37"/>
  <c r="G36"/>
  <c r="G35"/>
  <c r="G34"/>
  <c r="J34" s="1"/>
  <c r="K34" s="1"/>
  <c r="G33"/>
  <c r="I33" s="1"/>
  <c r="J33" s="1"/>
  <c r="K33" s="1"/>
  <c r="G29"/>
  <c r="G28"/>
  <c r="G27"/>
  <c r="G26"/>
  <c r="G25"/>
  <c r="G24"/>
  <c r="G22"/>
  <c r="J22" s="1"/>
  <c r="K22" s="1"/>
  <c r="G21"/>
  <c r="I21" s="1"/>
  <c r="J21" s="1"/>
  <c r="K21" s="1"/>
  <c r="G20"/>
  <c r="G19"/>
  <c r="G18"/>
  <c r="I18" s="1"/>
  <c r="G17"/>
  <c r="G16"/>
  <c r="G15"/>
  <c r="G14"/>
  <c r="I14" s="1"/>
  <c r="G13"/>
  <c r="G12"/>
  <c r="G69" i="22"/>
  <c r="G68"/>
  <c r="I68" s="1"/>
  <c r="G67"/>
  <c r="G66"/>
  <c r="G65"/>
  <c r="G64"/>
  <c r="I64" s="1"/>
  <c r="G61"/>
  <c r="I61" s="1"/>
  <c r="J61" s="1"/>
  <c r="K61" s="1"/>
  <c r="G60"/>
  <c r="G56"/>
  <c r="G55"/>
  <c r="G54"/>
  <c r="I54" s="1"/>
  <c r="J54" s="1"/>
  <c r="K54" s="1"/>
  <c r="G53"/>
  <c r="G52"/>
  <c r="G51"/>
  <c r="G49"/>
  <c r="G48"/>
  <c r="G47"/>
  <c r="G46"/>
  <c r="G45"/>
  <c r="G43"/>
  <c r="G42"/>
  <c r="G41"/>
  <c r="I41" s="1"/>
  <c r="G40"/>
  <c r="G39"/>
  <c r="G38"/>
  <c r="G37"/>
  <c r="I37" s="1"/>
  <c r="J37" s="1"/>
  <c r="K37" s="1"/>
  <c r="G36"/>
  <c r="J36" s="1"/>
  <c r="K36" s="1"/>
  <c r="G35"/>
  <c r="G34"/>
  <c r="G33"/>
  <c r="G29"/>
  <c r="I29" s="1"/>
  <c r="J29" s="1"/>
  <c r="K29" s="1"/>
  <c r="G28"/>
  <c r="G27"/>
  <c r="G26"/>
  <c r="G25"/>
  <c r="J25" s="1"/>
  <c r="K25" s="1"/>
  <c r="G24"/>
  <c r="G22"/>
  <c r="G21"/>
  <c r="I21" s="1"/>
  <c r="J21" s="1"/>
  <c r="K21" s="1"/>
  <c r="G20"/>
  <c r="J20" s="1"/>
  <c r="K20" s="1"/>
  <c r="G19"/>
  <c r="G18"/>
  <c r="G17"/>
  <c r="G16"/>
  <c r="G15"/>
  <c r="G14"/>
  <c r="G12"/>
  <c r="J12" s="1"/>
  <c r="K12" s="1"/>
  <c r="G68" i="5"/>
  <c r="G67"/>
  <c r="G66"/>
  <c r="G65"/>
  <c r="I65" s="1"/>
  <c r="G64"/>
  <c r="J64" s="1"/>
  <c r="K64" s="1"/>
  <c r="G63"/>
  <c r="G62"/>
  <c r="G60"/>
  <c r="G59"/>
  <c r="G55"/>
  <c r="G54"/>
  <c r="G53"/>
  <c r="G52"/>
  <c r="G51"/>
  <c r="G50"/>
  <c r="G48"/>
  <c r="I48" s="1"/>
  <c r="G47"/>
  <c r="G46"/>
  <c r="G45"/>
  <c r="G44"/>
  <c r="G42"/>
  <c r="I42" s="1"/>
  <c r="J42" s="1"/>
  <c r="K42" s="1"/>
  <c r="G41"/>
  <c r="G40"/>
  <c r="G39"/>
  <c r="G38"/>
  <c r="I38" s="1"/>
  <c r="J38" s="1"/>
  <c r="K38" s="1"/>
  <c r="G37"/>
  <c r="G36"/>
  <c r="G35"/>
  <c r="G34"/>
  <c r="G33"/>
  <c r="G32"/>
  <c r="G28"/>
  <c r="I28" s="1"/>
  <c r="G27"/>
  <c r="G26"/>
  <c r="G25"/>
  <c r="G24"/>
  <c r="I24" s="1"/>
  <c r="G23"/>
  <c r="G21"/>
  <c r="G20"/>
  <c r="G19"/>
  <c r="I19" s="1"/>
  <c r="J19" s="1"/>
  <c r="K19" s="1"/>
  <c r="G18"/>
  <c r="G17"/>
  <c r="G16"/>
  <c r="G15"/>
  <c r="G14"/>
  <c r="I14" s="1"/>
  <c r="J14" s="1"/>
  <c r="K14" s="1"/>
  <c r="G13"/>
  <c r="G12"/>
  <c r="G11"/>
  <c r="G29" i="1"/>
  <c r="G28"/>
  <c r="G27"/>
  <c r="G26"/>
  <c r="G25"/>
  <c r="G24"/>
  <c r="G22"/>
  <c r="G21"/>
  <c r="G20"/>
  <c r="J20" s="1"/>
  <c r="K20" s="1"/>
  <c r="G19"/>
  <c r="G18"/>
  <c r="G17"/>
  <c r="G16"/>
  <c r="G15"/>
  <c r="G14"/>
  <c r="G13"/>
  <c r="I13" s="1"/>
  <c r="G69"/>
  <c r="I69" s="1"/>
  <c r="G68"/>
  <c r="G67"/>
  <c r="G66"/>
  <c r="G65"/>
  <c r="G64"/>
  <c r="G63"/>
  <c r="G61"/>
  <c r="G60"/>
  <c r="G56"/>
  <c r="G55"/>
  <c r="G54"/>
  <c r="G53"/>
  <c r="I53" s="1"/>
  <c r="J53" s="1"/>
  <c r="K53" s="1"/>
  <c r="G52"/>
  <c r="G51"/>
  <c r="G49"/>
  <c r="I49" s="1"/>
  <c r="G48"/>
  <c r="G47"/>
  <c r="G46"/>
  <c r="G45"/>
  <c r="G42"/>
  <c r="G41"/>
  <c r="G40"/>
  <c r="G39"/>
  <c r="G38"/>
  <c r="J38" s="1"/>
  <c r="K38" s="1"/>
  <c r="G37"/>
  <c r="G36"/>
  <c r="G35"/>
  <c r="G34"/>
  <c r="J34" s="1"/>
  <c r="K34" s="1"/>
  <c r="G33"/>
  <c r="G43"/>
  <c r="I37" i="17"/>
  <c r="J37" s="1"/>
  <c r="K37" s="1"/>
  <c r="I36" i="5"/>
  <c r="J36"/>
  <c r="K36"/>
  <c r="I37" i="1"/>
  <c r="J37" s="1"/>
  <c r="K37" s="1"/>
  <c r="I35" i="17"/>
  <c r="J35" s="1"/>
  <c r="K35" s="1"/>
  <c r="I35" i="22"/>
  <c r="J35" s="1"/>
  <c r="K35" s="1"/>
  <c r="I34" i="5"/>
  <c r="J34" s="1"/>
  <c r="K34" s="1"/>
  <c r="I50"/>
  <c r="J50"/>
  <c r="K50" s="1"/>
  <c r="I51" i="1"/>
  <c r="J51"/>
  <c r="K51"/>
  <c r="I34" i="17"/>
  <c r="I34" i="22"/>
  <c r="J34"/>
  <c r="K34" s="1"/>
  <c r="I33" i="5"/>
  <c r="J33"/>
  <c r="K33"/>
  <c r="I34" i="1"/>
  <c r="I22" i="17"/>
  <c r="I22" i="22"/>
  <c r="J22"/>
  <c r="K22"/>
  <c r="I21" i="5"/>
  <c r="J21" s="1"/>
  <c r="K21" s="1"/>
  <c r="I22" i="1"/>
  <c r="J22" s="1"/>
  <c r="K22" s="1"/>
  <c r="I20" i="5"/>
  <c r="J20"/>
  <c r="K20"/>
  <c r="I26" i="17"/>
  <c r="J26" s="1"/>
  <c r="K26" s="1"/>
  <c r="I20"/>
  <c r="J20"/>
  <c r="K20" s="1"/>
  <c r="I20" i="22"/>
  <c r="I25" i="5"/>
  <c r="J25" s="1"/>
  <c r="K25" s="1"/>
  <c r="I20" i="1"/>
  <c r="I27" i="17"/>
  <c r="I27" i="22"/>
  <c r="J27"/>
  <c r="K27" s="1"/>
  <c r="I26" i="5"/>
  <c r="J26"/>
  <c r="K26"/>
  <c r="I27" i="1"/>
  <c r="J27" s="1"/>
  <c r="K27" s="1"/>
  <c r="I12" i="22"/>
  <c r="I14"/>
  <c r="J14" s="1"/>
  <c r="K14" s="1"/>
  <c r="I15"/>
  <c r="J15"/>
  <c r="K15" s="1"/>
  <c r="I18"/>
  <c r="J18" s="1"/>
  <c r="K18" s="1"/>
  <c r="I19"/>
  <c r="J19"/>
  <c r="K19" s="1"/>
  <c r="I24"/>
  <c r="J24"/>
  <c r="K24"/>
  <c r="I25"/>
  <c r="I28"/>
  <c r="J28" s="1"/>
  <c r="K28" s="1"/>
  <c r="I36"/>
  <c r="I38"/>
  <c r="J38" s="1"/>
  <c r="K38" s="1"/>
  <c r="I39"/>
  <c r="J39"/>
  <c r="K39" s="1"/>
  <c r="I42"/>
  <c r="J42" s="1"/>
  <c r="K42" s="1"/>
  <c r="I43"/>
  <c r="J43"/>
  <c r="K43" s="1"/>
  <c r="I47"/>
  <c r="J47" s="1"/>
  <c r="K47" s="1"/>
  <c r="I48"/>
  <c r="J48"/>
  <c r="K48" s="1"/>
  <c r="I52"/>
  <c r="J52" s="1"/>
  <c r="K52" s="1"/>
  <c r="I53"/>
  <c r="J53" s="1"/>
  <c r="K53" s="1"/>
  <c r="I56"/>
  <c r="J56" s="1"/>
  <c r="K56" s="1"/>
  <c r="I60"/>
  <c r="J60" s="1"/>
  <c r="K60" s="1"/>
  <c r="J64"/>
  <c r="K64" s="1"/>
  <c r="I65"/>
  <c r="J65"/>
  <c r="K65"/>
  <c r="I66"/>
  <c r="J66" s="1"/>
  <c r="K66" s="1"/>
  <c r="I67"/>
  <c r="J67" s="1"/>
  <c r="K67" s="1"/>
  <c r="J68"/>
  <c r="K68" s="1"/>
  <c r="I69"/>
  <c r="J69"/>
  <c r="K69"/>
  <c r="I19" i="17"/>
  <c r="J19" s="1"/>
  <c r="K19" s="1"/>
  <c r="I18" i="5"/>
  <c r="J18" s="1"/>
  <c r="K18" s="1"/>
  <c r="I19" i="1"/>
  <c r="J19"/>
  <c r="K19" s="1"/>
  <c r="I45" i="17"/>
  <c r="J45"/>
  <c r="K45"/>
  <c r="I39"/>
  <c r="J39" s="1"/>
  <c r="K39" s="1"/>
  <c r="I40"/>
  <c r="J40" s="1"/>
  <c r="K40" s="1"/>
  <c r="I43"/>
  <c r="J43" s="1"/>
  <c r="K43" s="1"/>
  <c r="I46"/>
  <c r="J46" s="1"/>
  <c r="K46" s="1"/>
  <c r="J47"/>
  <c r="K47" s="1"/>
  <c r="I48"/>
  <c r="J48"/>
  <c r="K48"/>
  <c r="I49"/>
  <c r="J49" s="1"/>
  <c r="K49" s="1"/>
  <c r="I44" i="5"/>
  <c r="I40"/>
  <c r="J40" s="1"/>
  <c r="K40" s="1"/>
  <c r="I41"/>
  <c r="J41" s="1"/>
  <c r="K41" s="1"/>
  <c r="I45"/>
  <c r="J45"/>
  <c r="K45"/>
  <c r="I46"/>
  <c r="J46" s="1"/>
  <c r="K46" s="1"/>
  <c r="I47"/>
  <c r="J47" s="1"/>
  <c r="K47" s="1"/>
  <c r="J48"/>
  <c r="K48" s="1"/>
  <c r="I40" i="1"/>
  <c r="J40" s="1"/>
  <c r="K40" s="1"/>
  <c r="I41"/>
  <c r="J41"/>
  <c r="K41" s="1"/>
  <c r="I43"/>
  <c r="J43" s="1"/>
  <c r="K43" s="1"/>
  <c r="I46"/>
  <c r="J46" s="1"/>
  <c r="K46" s="1"/>
  <c r="I47"/>
  <c r="J47"/>
  <c r="K47" s="1"/>
  <c r="I60"/>
  <c r="J60" s="1"/>
  <c r="K60" s="1"/>
  <c r="I25" i="17"/>
  <c r="J25"/>
  <c r="K25"/>
  <c r="I25" i="1"/>
  <c r="J25" s="1"/>
  <c r="K25" s="1"/>
  <c r="I24" i="17"/>
  <c r="J24"/>
  <c r="K24" s="1"/>
  <c r="I24" i="1"/>
  <c r="J24" s="1"/>
  <c r="K24" s="1"/>
  <c r="I60" i="5"/>
  <c r="I17"/>
  <c r="J17"/>
  <c r="K17" s="1"/>
  <c r="I18" i="1"/>
  <c r="J18" s="1"/>
  <c r="K18" s="1"/>
  <c r="I64" i="5"/>
  <c r="I65" i="1"/>
  <c r="J65" s="1"/>
  <c r="K65" s="1"/>
  <c r="I12" i="17"/>
  <c r="J12"/>
  <c r="K12" s="1"/>
  <c r="I15"/>
  <c r="J15" s="1"/>
  <c r="K15" s="1"/>
  <c r="I16"/>
  <c r="J16"/>
  <c r="K16" s="1"/>
  <c r="I28"/>
  <c r="J28" s="1"/>
  <c r="K28" s="1"/>
  <c r="I29"/>
  <c r="J29" s="1"/>
  <c r="K29" s="1"/>
  <c r="I36"/>
  <c r="J36" s="1"/>
  <c r="K36"/>
  <c r="I52"/>
  <c r="I53"/>
  <c r="J53"/>
  <c r="K53" s="1"/>
  <c r="I54"/>
  <c r="J54" s="1"/>
  <c r="K54"/>
  <c r="I55"/>
  <c r="I56"/>
  <c r="K63"/>
  <c r="I67" i="5"/>
  <c r="J67" s="1"/>
  <c r="K67" s="1"/>
  <c r="I66"/>
  <c r="J66" s="1"/>
  <c r="K66" s="1"/>
  <c r="J65"/>
  <c r="K65" s="1"/>
  <c r="I63"/>
  <c r="J63" s="1"/>
  <c r="K63"/>
  <c r="I62"/>
  <c r="J62" s="1"/>
  <c r="K62" s="1"/>
  <c r="I59"/>
  <c r="J59" s="1"/>
  <c r="K59" s="1"/>
  <c r="I55"/>
  <c r="J55"/>
  <c r="K55" s="1"/>
  <c r="I54"/>
  <c r="J54" s="1"/>
  <c r="K54"/>
  <c r="I52"/>
  <c r="J52" s="1"/>
  <c r="K52" s="1"/>
  <c r="I51"/>
  <c r="J51"/>
  <c r="K51" s="1"/>
  <c r="I37"/>
  <c r="J37" s="1"/>
  <c r="K37" s="1"/>
  <c r="I32"/>
  <c r="J32" s="1"/>
  <c r="K32" s="1"/>
  <c r="J28"/>
  <c r="K28" s="1"/>
  <c r="I16"/>
  <c r="J16" s="1"/>
  <c r="K16" s="1"/>
  <c r="I15"/>
  <c r="I13"/>
  <c r="J13" s="1"/>
  <c r="K13" s="1"/>
  <c r="I12"/>
  <c r="J12" s="1"/>
  <c r="K12" s="1"/>
  <c r="I11"/>
  <c r="J69" i="1"/>
  <c r="K69" s="1"/>
  <c r="I68"/>
  <c r="J68" s="1"/>
  <c r="K68"/>
  <c r="I67"/>
  <c r="J67" s="1"/>
  <c r="K67" s="1"/>
  <c r="I66"/>
  <c r="I64"/>
  <c r="J64"/>
  <c r="K64" s="1"/>
  <c r="I63"/>
  <c r="J63" s="1"/>
  <c r="K63"/>
  <c r="I56"/>
  <c r="J56" s="1"/>
  <c r="K56"/>
  <c r="I55"/>
  <c r="J55" s="1"/>
  <c r="K55" s="1"/>
  <c r="I54"/>
  <c r="I52"/>
  <c r="J52" s="1"/>
  <c r="K52"/>
  <c r="I38"/>
  <c r="I36"/>
  <c r="J36" s="1"/>
  <c r="K36" s="1"/>
  <c r="I33"/>
  <c r="J33"/>
  <c r="K33" s="1"/>
  <c r="I28"/>
  <c r="J28" s="1"/>
  <c r="K28" s="1"/>
  <c r="I15"/>
  <c r="J15" s="1"/>
  <c r="K15" s="1"/>
  <c r="I14"/>
  <c r="J14" s="1"/>
  <c r="K14" s="1"/>
  <c r="J13"/>
  <c r="K13" s="1"/>
  <c r="I16"/>
  <c r="J16" s="1"/>
  <c r="K16" s="1"/>
  <c r="J29" l="1"/>
  <c r="K29" s="1"/>
  <c r="J17" i="17"/>
  <c r="K17" s="1"/>
  <c r="G12" i="20"/>
  <c r="J60" i="17"/>
  <c r="K60" s="1"/>
  <c r="J65"/>
  <c r="K65" s="1"/>
  <c r="G44" i="20"/>
  <c r="J27" i="5"/>
  <c r="K27" s="1"/>
  <c r="G20" i="20"/>
  <c r="J49" i="22"/>
  <c r="K49" s="1"/>
  <c r="J45" i="1"/>
  <c r="K45" s="1"/>
  <c r="J54"/>
  <c r="K54" s="1"/>
  <c r="J66"/>
  <c r="K66" s="1"/>
  <c r="J17"/>
  <c r="K17" s="1"/>
  <c r="J11" i="5"/>
  <c r="K11" s="1"/>
  <c r="J15"/>
  <c r="K15" s="1"/>
  <c r="J35"/>
  <c r="K35" s="1"/>
  <c r="J44"/>
  <c r="K44" s="1"/>
  <c r="J53"/>
  <c r="K53" s="1"/>
  <c r="J60"/>
  <c r="K60" s="1"/>
  <c r="J33" i="22"/>
  <c r="K33" s="1"/>
  <c r="J46"/>
  <c r="K46" s="1"/>
  <c r="J27" i="17"/>
  <c r="K27" s="1"/>
  <c r="J52"/>
  <c r="K52" s="1"/>
  <c r="J56"/>
  <c r="K56" s="1"/>
  <c r="J61"/>
  <c r="K61" s="1"/>
  <c r="I17" i="1"/>
  <c r="I35" i="5"/>
  <c r="I53"/>
  <c r="I38" i="17"/>
  <c r="J38" s="1"/>
  <c r="K38" s="1"/>
  <c r="I39" i="1"/>
  <c r="J39" s="1"/>
  <c r="K39" s="1"/>
  <c r="I46" i="22"/>
  <c r="I17"/>
  <c r="J17" s="1"/>
  <c r="K17" s="1"/>
  <c r="I21" i="1"/>
  <c r="J21" s="1"/>
  <c r="K21" s="1"/>
  <c r="I35"/>
  <c r="J35" s="1"/>
  <c r="K35" s="1"/>
  <c r="F12" i="20"/>
  <c r="F20"/>
  <c r="F24"/>
  <c r="G24" s="1"/>
  <c r="F28"/>
  <c r="G28" s="1"/>
  <c r="I60" i="17"/>
  <c r="I27" i="5"/>
  <c r="I68"/>
  <c r="J68" s="1"/>
  <c r="K68" s="1"/>
  <c r="I17" i="17"/>
  <c r="J14"/>
  <c r="K14" s="1"/>
  <c r="I13"/>
  <c r="J13" s="1"/>
  <c r="K13" s="1"/>
  <c r="J18"/>
  <c r="K18" s="1"/>
  <c r="I61" i="1"/>
  <c r="J61" s="1"/>
  <c r="K61" s="1"/>
  <c r="I23" i="5"/>
  <c r="J23" s="1"/>
  <c r="K23" s="1"/>
  <c r="J24"/>
  <c r="K24" s="1"/>
  <c r="J49" i="1"/>
  <c r="K49" s="1"/>
  <c r="I48"/>
  <c r="J48" s="1"/>
  <c r="K48" s="1"/>
  <c r="I42"/>
  <c r="J42" s="1"/>
  <c r="K42" s="1"/>
  <c r="I45"/>
  <c r="I39" i="5"/>
  <c r="J39" s="1"/>
  <c r="K39" s="1"/>
  <c r="I42" i="17"/>
  <c r="J42" s="1"/>
  <c r="K42" s="1"/>
  <c r="I55" i="22"/>
  <c r="J55" s="1"/>
  <c r="K55" s="1"/>
  <c r="I49"/>
  <c r="I45"/>
  <c r="J45" s="1"/>
  <c r="K45" s="1"/>
  <c r="J41"/>
  <c r="K41" s="1"/>
  <c r="I40"/>
  <c r="J40" s="1"/>
  <c r="K40" s="1"/>
  <c r="I33"/>
  <c r="I16"/>
  <c r="J16" s="1"/>
  <c r="K16" s="1"/>
  <c r="I26" i="1"/>
  <c r="J26" s="1"/>
  <c r="K26" s="1"/>
  <c r="I26" i="22"/>
  <c r="J26" s="1"/>
  <c r="K26" s="1"/>
  <c r="I51"/>
  <c r="J51" s="1"/>
  <c r="K51" s="1"/>
  <c r="I63"/>
  <c r="J63" s="1"/>
  <c r="K63" s="1"/>
  <c r="F13" i="20"/>
  <c r="G13" s="1"/>
  <c r="G16"/>
  <c r="F17"/>
  <c r="G17" s="1"/>
  <c r="F21"/>
  <c r="G21" s="1"/>
  <c r="F25"/>
  <c r="G25" s="1"/>
  <c r="F32"/>
  <c r="G32" s="1"/>
  <c r="F36"/>
  <c r="G36" s="1"/>
  <c r="F40"/>
  <c r="G40" s="1"/>
  <c r="F44"/>
  <c r="F48"/>
  <c r="G48" s="1"/>
  <c r="F52"/>
  <c r="G52" s="1"/>
  <c r="F59"/>
  <c r="G59" s="1"/>
  <c r="G62"/>
  <c r="F63"/>
  <c r="G63" s="1"/>
  <c r="G66"/>
  <c r="F67"/>
  <c r="G67" s="1"/>
  <c r="I61" i="17"/>
  <c r="J64"/>
  <c r="K64" s="1"/>
  <c r="I65"/>
  <c r="J68"/>
  <c r="K68" s="1"/>
  <c r="I69"/>
  <c r="J69" s="1"/>
  <c r="K69" s="1"/>
  <c r="I29" i="1"/>
</calcChain>
</file>

<file path=xl/sharedStrings.xml><?xml version="1.0" encoding="utf-8"?>
<sst xmlns="http://schemas.openxmlformats.org/spreadsheetml/2006/main" count="1065" uniqueCount="208">
  <si>
    <t>BASIC</t>
  </si>
  <si>
    <t>TOTAL</t>
  </si>
  <si>
    <t>UTILITY</t>
  </si>
  <si>
    <t>XEHD</t>
  </si>
  <si>
    <t>XMHD</t>
  </si>
  <si>
    <t>DXM</t>
  </si>
  <si>
    <t>IM</t>
  </si>
  <si>
    <t>RAFFIA</t>
  </si>
  <si>
    <t>MFI</t>
  </si>
  <si>
    <t>012DB54</t>
  </si>
  <si>
    <t>GPBM</t>
  </si>
  <si>
    <t>HM</t>
  </si>
  <si>
    <t>080M60</t>
  </si>
  <si>
    <t>042R35A</t>
  </si>
  <si>
    <t>DXB</t>
  </si>
  <si>
    <t>GRADE</t>
  </si>
  <si>
    <t>(-) C D</t>
  </si>
  <si>
    <t xml:space="preserve"> + 0.50% CST</t>
  </si>
  <si>
    <t xml:space="preserve"> + FREIGHT</t>
  </si>
  <si>
    <t>1030RG</t>
  </si>
  <si>
    <t>TQ</t>
  </si>
  <si>
    <t>1100FS</t>
  </si>
  <si>
    <t>1060MG</t>
  </si>
  <si>
    <t>1030MG</t>
  </si>
  <si>
    <t>H D P E</t>
  </si>
  <si>
    <t>010E52</t>
  </si>
  <si>
    <t>INJ.M.</t>
  </si>
  <si>
    <t>080DM57</t>
  </si>
  <si>
    <t>LLDPE</t>
  </si>
  <si>
    <t>PP</t>
  </si>
  <si>
    <t>NA</t>
  </si>
  <si>
    <t>DXF</t>
  </si>
  <si>
    <t>XRLL</t>
  </si>
  <si>
    <t>FILM</t>
  </si>
  <si>
    <t>XMLL</t>
  </si>
  <si>
    <t>XFLL</t>
  </si>
  <si>
    <t>PIPE</t>
  </si>
  <si>
    <t>004DP44 ( PE80 )</t>
  </si>
  <si>
    <t>003DP47 ( PE 100 )</t>
  </si>
  <si>
    <t>065E24A</t>
  </si>
  <si>
    <t>EC</t>
  </si>
  <si>
    <t>A) Zonal General Trade Price (ZGTP)</t>
  </si>
  <si>
    <t xml:space="preserve">    a)   Gradewise Zonal GTP Ex-Works and Ex-Stockist Price of PP /PE are enclosed in Annexure-I</t>
  </si>
  <si>
    <t xml:space="preserve">    b)  Ex Stockist Prices include Excise Duty and Education Cess</t>
  </si>
  <si>
    <t xml:space="preserve">    c) ZGTP of non prime grades will be lower by Rs 796/MT for Ex Works Sales &amp; Ex Stockist Sales than the</t>
  </si>
  <si>
    <t xml:space="preserve">         respective prime grades</t>
  </si>
  <si>
    <t xml:space="preserve">    d) ZGTP of PP Utility grades for Ex Works Sales enclosed in Annexure-I</t>
  </si>
  <si>
    <t>I) Cash Discounts(CD) &amp; Early Payment Incentive( EPI)</t>
  </si>
  <si>
    <t xml:space="preserve">    b. All Ex Stock Sales will be cash only sales. No CD and Credit will be available on the Ex CS Sales</t>
  </si>
  <si>
    <t xml:space="preserve">    c. CD shall be applicable on Prime and Non Prime grades only</t>
  </si>
  <si>
    <t xml:space="preserve">    d. 14 Days Interest Free Credit (IFC) shall be applicable to Customers buying on Ex-Works Sales Only, on Credit in lieu of CD</t>
  </si>
  <si>
    <t xml:space="preserve">        and the same shall not be applicable on Ex-Stock Sales</t>
  </si>
  <si>
    <t xml:space="preserve">        is received before the IFC period.</t>
  </si>
  <si>
    <t>II) Monthly Upliftment Incentive (MUI)</t>
  </si>
  <si>
    <t xml:space="preserve">    a) MUI will be offered to customers for buying quantity of material as per monthly upliftment slabs.</t>
  </si>
  <si>
    <t xml:space="preserve">        MUI will be issued through credit notes in the subsequent month</t>
  </si>
  <si>
    <t xml:space="preserve">    b) Ex works quantities and Ex Stockist Sales can be clubbed together for applicability of MUI for the month</t>
  </si>
  <si>
    <t xml:space="preserve">    c) HDPE, LLDPE &amp; PP grades would not be allowed to be combined for the purpose of MUI applicability</t>
  </si>
  <si>
    <t xml:space="preserve">    d) MUI will be applicable on Prime &amp; Non Prime Grades only</t>
  </si>
  <si>
    <t>III) Trade Discount (TD)</t>
  </si>
  <si>
    <t>C) Utility grades (UG)/ Plant Waste (PW)/ Sweep Grades (SG)</t>
  </si>
  <si>
    <t xml:space="preserve">    a) PP/PE -UG/PW &amp; SG would be sold on EX-WORKS and CASH TERMS only</t>
  </si>
  <si>
    <t xml:space="preserve">    b) MUI shall not be applicable either on UG/PW &amp; SG off take quantity or on Clubbing of UG/PW &amp;SG</t>
  </si>
  <si>
    <t xml:space="preserve">       off take quantity with any other grade.</t>
  </si>
  <si>
    <t xml:space="preserve">D) Delivery Charges Ex Panipat shall be billed as per actuals (Annexure - II) in addition to ZGTP. </t>
  </si>
  <si>
    <t xml:space="preserve">     Unloading and Varai Charges to be borne by the Customer.</t>
  </si>
  <si>
    <t xml:space="preserve">F) Freight, Loading and Varai Charges  on Ex Stockist Sales to be borne by the customers themselves:  </t>
  </si>
  <si>
    <t>G) Any local levies applicable on goods will be extra.</t>
  </si>
  <si>
    <t>H) Excise Duty, Cess, CST, VAT will be charged extra as applicable at the prevailing rates.</t>
  </si>
  <si>
    <t>I) Applicable, CST rate is 0.50%.</t>
  </si>
  <si>
    <t>J) Packaging :Prices are inclusive of standard packaging in 25 Kg bags</t>
  </si>
  <si>
    <t>K) Cut and torn bags</t>
  </si>
  <si>
    <t>ZGTP of cut and torn bags would be lower by Rs 800/MT than the corresponding ZGTP</t>
  </si>
  <si>
    <t>Material will be sold on actual weight basis.</t>
  </si>
  <si>
    <t>BASIC LANDED</t>
  </si>
  <si>
    <t>TRADE DISC</t>
  </si>
  <si>
    <t>003DB52</t>
  </si>
  <si>
    <t>001DB52</t>
  </si>
  <si>
    <t>MBM</t>
  </si>
  <si>
    <t>LBM</t>
  </si>
  <si>
    <t>500M24A</t>
  </si>
  <si>
    <t>LL -IM</t>
  </si>
  <si>
    <t>ROTO M</t>
  </si>
  <si>
    <t>Please Refer Terms &amp; Conditions</t>
  </si>
  <si>
    <t xml:space="preserve">                    LLDPE</t>
  </si>
  <si>
    <t xml:space="preserve">                                 PP</t>
  </si>
  <si>
    <t xml:space="preserve">                        H D P E</t>
  </si>
  <si>
    <t>300M24A</t>
  </si>
  <si>
    <t>LL-IM</t>
  </si>
  <si>
    <t>2120MC</t>
  </si>
  <si>
    <t>020F18S</t>
  </si>
  <si>
    <t>010F18S/010F18A</t>
  </si>
  <si>
    <t>1XHF /3XHF</t>
  </si>
  <si>
    <t>1XLF/ 3XLF</t>
  </si>
  <si>
    <t>1XHF/3XHF</t>
  </si>
  <si>
    <t>1XLF/3XLF</t>
  </si>
  <si>
    <t>ZGTP - Waste Grades, Rs/MT</t>
  </si>
  <si>
    <t>PE Plant Sweep</t>
  </si>
  <si>
    <t>PE Machine Waste</t>
  </si>
  <si>
    <t>PE Powder</t>
  </si>
  <si>
    <t>PP Plant Sweep</t>
  </si>
  <si>
    <t>PP Godown Sweep</t>
  </si>
  <si>
    <t>PP Machine Waste</t>
  </si>
  <si>
    <t>BDPP</t>
  </si>
  <si>
    <t>3030MG</t>
  </si>
  <si>
    <t>DEL CREDERE ASSOCIATE (DCA) CUM CONSIGNMENT STOCKIEST (CS) OF INDIAN OIL CORPORATION LIMITED FOR PE/PP</t>
  </si>
  <si>
    <t xml:space="preserve">B-11, WADALA UDYOG BHAVAN, </t>
  </si>
  <si>
    <t>WADALA, MUMBAI – 400 031 (INDIA)</t>
  </si>
  <si>
    <t>Tel: 022-40572999 (20 Lines) Fax: 022-40572900</t>
  </si>
  <si>
    <t>Email: boranagroup@gmail.com website: www.boranaplastic.net</t>
  </si>
  <si>
    <r>
      <t>BORANA PLASTIC LIMITED</t>
    </r>
    <r>
      <rPr>
        <sz val="18"/>
        <color indexed="8"/>
        <rFont val="Trebuchet MS"/>
        <family val="2"/>
      </rPr>
      <t xml:space="preserve"> </t>
    </r>
  </si>
  <si>
    <t>DCA CUM CS  OF INDIAN OIL CORPORATION LIMITED FOR PE/PP</t>
  </si>
  <si>
    <t>180M50</t>
  </si>
  <si>
    <t>5080MG</t>
  </si>
  <si>
    <t>010DP45 (PE 63)</t>
  </si>
  <si>
    <t xml:space="preserve">        Please Refer Terms &amp; Conditions </t>
  </si>
  <si>
    <t xml:space="preserve">    d) No TD will be applicable on Ex Stockist Prices on Prime &amp; Non-Prime grades of HDPE 010E52</t>
  </si>
  <si>
    <t xml:space="preserve">        Warehouse sale where the same shall be offered on post sale basis.</t>
  </si>
  <si>
    <t>002DP48P100</t>
  </si>
  <si>
    <t xml:space="preserve">    b) TD of Rs.2000/- per MT will be applicable on Prime&amp;Non-Prime grades of 003DP47,004DP44 &amp; 002DP48 on post sale basis</t>
  </si>
  <si>
    <t>HD FILM</t>
  </si>
  <si>
    <t>003F46</t>
  </si>
  <si>
    <t>2020EC</t>
  </si>
  <si>
    <t>BM/EXT</t>
  </si>
  <si>
    <t>2120MC-NP</t>
  </si>
  <si>
    <t>HOMO FIBRE</t>
  </si>
  <si>
    <t>1110MG/1200MG</t>
  </si>
  <si>
    <t>1350YG/1250YG</t>
  </si>
  <si>
    <t>38/25</t>
  </si>
  <si>
    <t>11/*20</t>
  </si>
  <si>
    <t>1110MA/1110MAS</t>
  </si>
  <si>
    <t>5080MG-NP</t>
  </si>
  <si>
    <t>3120MG</t>
  </si>
  <si>
    <t>PP CP</t>
  </si>
  <si>
    <t>3120MA</t>
  </si>
  <si>
    <t>010DE56</t>
  </si>
  <si>
    <t>Raffia/Mono</t>
  </si>
  <si>
    <t>012E50</t>
  </si>
  <si>
    <t>004P41 (P63)</t>
  </si>
  <si>
    <t>Raffia</t>
  </si>
  <si>
    <t>080M60U</t>
  </si>
  <si>
    <t xml:space="preserve"> + 12.36% ED</t>
  </si>
  <si>
    <t xml:space="preserve">   e) TD of Rs.2000/mt will bi applicable on Prime &amp; Non Prime Grade of 003DB52 on post sale basis</t>
  </si>
  <si>
    <t>Would be charged from the date of invoice</t>
  </si>
  <si>
    <t>Sales from Depot: interest would be charged @24% p.a. from the date of Invoice</t>
  </si>
  <si>
    <t>010DP45U</t>
  </si>
  <si>
    <t xml:space="preserve">    a) TD of Rs.4000/- per MT will be deducted pre Excise basis on Ex Works Sales applicable on Prime&amp;Non-Prime grades of 010E52,1030RGexcept for ex </t>
  </si>
  <si>
    <t xml:space="preserve">   f) TD of Rs. 2500/- per MT will be applicable on Prime &amp; Non-Prime grade fo 010DP45U on post sale basis. </t>
  </si>
  <si>
    <t xml:space="preserve">    c) TD of Rs.2000/- per MT will be deducted pre excise basis on Ex Works Sales applicable on Prime&amp;Non-Prime grades of 001DB52</t>
  </si>
  <si>
    <t>002DF50</t>
  </si>
  <si>
    <t xml:space="preserve">003DF49 </t>
  </si>
  <si>
    <t>003DF49</t>
  </si>
  <si>
    <t>PE Fines</t>
  </si>
  <si>
    <t xml:space="preserve">    f. EPI will be applicable on Ex Works / Ex RSC Credit Sales only.</t>
  </si>
  <si>
    <t>E) Charges for Delievry Assistance (w.e.f. 01.04.2013) for Ex Panipat sales are enclosed in Annexure - II.</t>
  </si>
  <si>
    <t xml:space="preserve">L) against Cash Term sale : interest on late payment would be charged @24% p.a. upto 14 days and after 14 days interest @28% p.a. </t>
  </si>
  <si>
    <t>Against 14 days credit Term Sale : interest on late payment after due date would be charged at 28% p.a. from the due date</t>
  </si>
  <si>
    <t xml:space="preserve">M) LBT charges for Ex Vasai Sale.1.3% for Vasai customer &amp; out of Vasai Customer 0.13% </t>
  </si>
  <si>
    <t>020F18A</t>
  </si>
  <si>
    <t>Monthly Upliftment Incentive (MUI) for PP</t>
  </si>
  <si>
    <t>&gt;=15   &lt;  48</t>
  </si>
  <si>
    <t>&gt;=48   &lt; 128</t>
  </si>
  <si>
    <t>&gt;=128 &lt; 176</t>
  </si>
  <si>
    <t>&gt;=176 &lt; 352</t>
  </si>
  <si>
    <t>&gt;=352 &lt; 528</t>
  </si>
  <si>
    <t>&gt;=528 &lt; 720</t>
  </si>
  <si>
    <t>&gt;=720</t>
  </si>
  <si>
    <t>Monthly Upliftment Incentive (MUI) for PE</t>
  </si>
  <si>
    <t>&gt;=9   &lt;  27</t>
  </si>
  <si>
    <t>&gt;=27   &lt; 72</t>
  </si>
  <si>
    <t>&gt;=72 &lt;  99</t>
  </si>
  <si>
    <t>&gt;=99 &lt; 198</t>
  </si>
  <si>
    <t>&gt;=198 &lt; 297</t>
  </si>
  <si>
    <t>&gt;=297 &lt; 405</t>
  </si>
  <si>
    <t xml:space="preserve">&gt;=405 </t>
  </si>
  <si>
    <t>VAT 5%</t>
  </si>
  <si>
    <t xml:space="preserve">Post Excise </t>
  </si>
  <si>
    <t>(-) C.D</t>
  </si>
  <si>
    <t>1110MG/1110MGS/1200MG</t>
  </si>
  <si>
    <t>4080 MH / 4100MH</t>
  </si>
  <si>
    <t>1350YG/1250YG/1200YG</t>
  </si>
  <si>
    <t>LOCATIONAL DISCOUNT /MT ON PRE EXCISE BASIS</t>
  </si>
  <si>
    <t>Amravati</t>
  </si>
  <si>
    <t>Aurangabad</t>
  </si>
  <si>
    <t>Jalna</t>
  </si>
  <si>
    <t>Kolhapur</t>
  </si>
  <si>
    <t>Latur</t>
  </si>
  <si>
    <t>Mumbai City</t>
  </si>
  <si>
    <t>Nagpur</t>
  </si>
  <si>
    <t>Pune</t>
  </si>
  <si>
    <t>Sindhudurg</t>
  </si>
  <si>
    <t>Thane</t>
  </si>
  <si>
    <t>ALL PRICES ARE EX- WEARHOUSE PRICE</t>
  </si>
  <si>
    <t xml:space="preserve">ALL SALES ARE VAT SALES : - VAT 5% APPLICABLE ON TOTAL </t>
  </si>
  <si>
    <t xml:space="preserve">    a. CD on Ex-Works sales will be Rs 1400/- per MT on pre-Excise basis for Cash Customers</t>
  </si>
  <si>
    <t xml:space="preserve">    e. An Early Payment Incentive (EPI) of Rs 100/ MT/Day will be applicable for Credit customers if payment</t>
  </si>
  <si>
    <t>4080 MH/4100 MH</t>
  </si>
  <si>
    <t xml:space="preserve"> </t>
  </si>
  <si>
    <t>PP HP</t>
  </si>
  <si>
    <t>RCP</t>
  </si>
  <si>
    <t>PRICE LIST INDIAN OIL CORPORATION LTD. EX. PANIPAT WORKS - DAMAN W.E.F. 04-12-2014</t>
  </si>
  <si>
    <t>PRICE LIST INDIAN OIL CORPORATION LTD. EX. PANIPAT WORKS - SILVASSA W.E.F. 04-12-2014</t>
  </si>
  <si>
    <t>PRICE LIST INDIAN OIL CORPORATION LTD. EX. PANIPAT WORKS - BOISAR W.E.F. 04-12-2014</t>
  </si>
  <si>
    <t>PRICE LIST INDIAN OIL CORPORATION LTD. RSC NASIK DEPOT  W.E.F.04-12-2014</t>
  </si>
  <si>
    <t>PRICE LIST INDIAN OIL CORPORATION LTD. EX. PANIPAT WO0RKS - SOLAN   W.E.F.04-12-2014</t>
  </si>
  <si>
    <t>PRICE LIST INDIAN OIL CORPORATION LTD. EX. CS VASAI DEPOT  W.E.F.04-12-2014</t>
  </si>
  <si>
    <t>PRICE LIST INDIAN OIL CORPORATION LTD. EX. WORKS  W.E.F.04-12-2014</t>
  </si>
  <si>
    <t>Terms &amp; Conditons  04-12-2014</t>
  </si>
</sst>
</file>

<file path=xl/styles.xml><?xml version="1.0" encoding="utf-8"?>
<styleSheet xmlns="http://schemas.openxmlformats.org/spreadsheetml/2006/main">
  <numFmts count="3">
    <numFmt numFmtId="170" formatCode="_(&quot;$&quot;* #,##0.00_);_(&quot;$&quot;* \(#,##0.00\);_(&quot;$&quot;* &quot;-&quot;??_);_(@_)"/>
    <numFmt numFmtId="171" formatCode="_(* #,##0.00_);_(* \(#,##0.00\);_(* &quot;-&quot;??_);_(@_)"/>
    <numFmt numFmtId="184" formatCode="0.00;[Red]0.00"/>
  </numFmts>
  <fonts count="45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8"/>
      <name val="Arial"/>
    </font>
    <font>
      <b/>
      <sz val="9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rebuchet MS"/>
      <family val="2"/>
    </font>
    <font>
      <b/>
      <u/>
      <sz val="16"/>
      <color indexed="10"/>
      <name val="Verdana"/>
      <family val="2"/>
    </font>
    <font>
      <b/>
      <u/>
      <sz val="11"/>
      <color indexed="8"/>
      <name val="Trebuchet MS"/>
      <family val="2"/>
    </font>
    <font>
      <sz val="12"/>
      <color indexed="8"/>
      <name val="Verdana"/>
      <family val="2"/>
    </font>
    <font>
      <b/>
      <u/>
      <sz val="18"/>
      <color indexed="10"/>
      <name val="Verdana"/>
      <family val="2"/>
    </font>
    <font>
      <sz val="18"/>
      <color indexed="8"/>
      <name val="Trebuchet MS"/>
      <family val="2"/>
    </font>
    <font>
      <b/>
      <sz val="8"/>
      <name val="Arial"/>
      <family val="2"/>
    </font>
    <font>
      <sz val="10"/>
      <color indexed="8"/>
      <name val="Trebuchet MS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49" fontId="16" fillId="0" borderId="12" xfId="0" applyNumberFormat="1" applyFont="1" applyBorder="1"/>
    <xf numFmtId="184" fontId="0" fillId="0" borderId="12" xfId="0" applyNumberFormat="1" applyBorder="1"/>
    <xf numFmtId="184" fontId="0" fillId="0" borderId="12" xfId="0" applyNumberFormat="1" applyBorder="1" applyAlignment="1">
      <alignment horizontal="center"/>
    </xf>
    <xf numFmtId="184" fontId="0" fillId="0" borderId="0" xfId="0" applyNumberFormat="1"/>
    <xf numFmtId="184" fontId="0" fillId="0" borderId="0" xfId="0" applyNumberFormat="1" applyAlignment="1">
      <alignment horizontal="center"/>
    </xf>
    <xf numFmtId="49" fontId="0" fillId="0" borderId="12" xfId="0" applyNumberFormat="1" applyBorder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84" fontId="0" fillId="0" borderId="0" xfId="0" applyNumberFormat="1" applyBorder="1"/>
    <xf numFmtId="0" fontId="16" fillId="0" borderId="13" xfId="0" applyFont="1" applyBorder="1"/>
    <xf numFmtId="0" fontId="0" fillId="0" borderId="13" xfId="0" applyBorder="1"/>
    <xf numFmtId="184" fontId="0" fillId="0" borderId="14" xfId="0" applyNumberFormat="1" applyBorder="1" applyAlignment="1">
      <alignment horizontal="center"/>
    </xf>
    <xf numFmtId="0" fontId="25" fillId="0" borderId="0" xfId="0" applyFont="1"/>
    <xf numFmtId="2" fontId="0" fillId="0" borderId="12" xfId="0" applyNumberFormat="1" applyBorder="1" applyAlignment="1">
      <alignment horizontal="right"/>
    </xf>
    <xf numFmtId="0" fontId="16" fillId="0" borderId="12" xfId="0" applyFont="1" applyBorder="1" applyAlignment="1">
      <alignment horizontal="left"/>
    </xf>
    <xf numFmtId="184" fontId="0" fillId="0" borderId="0" xfId="0" applyNumberFormat="1" applyBorder="1" applyAlignment="1">
      <alignment horizontal="center"/>
    </xf>
    <xf numFmtId="0" fontId="16" fillId="0" borderId="15" xfId="0" applyFont="1" applyBorder="1"/>
    <xf numFmtId="49" fontId="16" fillId="0" borderId="16" xfId="0" applyNumberFormat="1" applyFont="1" applyBorder="1"/>
    <xf numFmtId="184" fontId="0" fillId="0" borderId="16" xfId="0" applyNumberFormat="1" applyBorder="1"/>
    <xf numFmtId="184" fontId="0" fillId="0" borderId="17" xfId="0" applyNumberForma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2" fontId="0" fillId="0" borderId="16" xfId="0" applyNumberForma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84" fontId="0" fillId="0" borderId="16" xfId="0" applyNumberFormat="1" applyBorder="1" applyAlignment="1">
      <alignment horizontal="center"/>
    </xf>
    <xf numFmtId="0" fontId="16" fillId="0" borderId="21" xfId="0" applyFont="1" applyBorder="1"/>
    <xf numFmtId="49" fontId="16" fillId="0" borderId="22" xfId="0" applyNumberFormat="1" applyFont="1" applyBorder="1"/>
    <xf numFmtId="0" fontId="16" fillId="0" borderId="22" xfId="0" applyFont="1" applyBorder="1" applyAlignment="1">
      <alignment horizontal="center"/>
    </xf>
    <xf numFmtId="184" fontId="0" fillId="0" borderId="22" xfId="0" applyNumberFormat="1" applyBorder="1"/>
    <xf numFmtId="184" fontId="0" fillId="0" borderId="22" xfId="0" applyNumberFormat="1" applyBorder="1" applyAlignment="1">
      <alignment horizontal="center"/>
    </xf>
    <xf numFmtId="184" fontId="0" fillId="0" borderId="23" xfId="0" applyNumberForma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4" xfId="0" applyFont="1" applyBorder="1"/>
    <xf numFmtId="0" fontId="24" fillId="0" borderId="25" xfId="0" applyFont="1" applyFill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16" fillId="0" borderId="26" xfId="0" applyFont="1" applyBorder="1"/>
    <xf numFmtId="49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184" fontId="0" fillId="0" borderId="27" xfId="0" applyNumberFormat="1" applyBorder="1"/>
    <xf numFmtId="184" fontId="0" fillId="0" borderId="27" xfId="0" applyNumberFormat="1" applyBorder="1" applyAlignment="1">
      <alignment horizontal="center"/>
    </xf>
    <xf numFmtId="184" fontId="0" fillId="0" borderId="28" xfId="0" applyNumberFormat="1" applyBorder="1" applyAlignment="1">
      <alignment horizontal="center"/>
    </xf>
    <xf numFmtId="0" fontId="0" fillId="0" borderId="15" xfId="0" applyFont="1" applyFill="1" applyBorder="1"/>
    <xf numFmtId="49" fontId="0" fillId="0" borderId="16" xfId="0" applyNumberFormat="1" applyFont="1" applyFill="1" applyBorder="1"/>
    <xf numFmtId="184" fontId="0" fillId="0" borderId="16" xfId="0" applyNumberFormat="1" applyFill="1" applyBorder="1"/>
    <xf numFmtId="0" fontId="16" fillId="0" borderId="15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29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31" fillId="0" borderId="31" xfId="0" applyFont="1" applyFill="1" applyBorder="1" applyAlignment="1">
      <alignment horizontal="left" vertical="center"/>
    </xf>
    <xf numFmtId="0" fontId="31" fillId="0" borderId="32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vertical="top" wrapText="1"/>
    </xf>
    <xf numFmtId="0" fontId="16" fillId="0" borderId="12" xfId="0" applyFont="1" applyBorder="1"/>
    <xf numFmtId="0" fontId="33" fillId="0" borderId="12" xfId="0" applyFont="1" applyBorder="1" applyAlignment="1">
      <alignment vertical="top" wrapText="1"/>
    </xf>
    <xf numFmtId="171" fontId="33" fillId="0" borderId="12" xfId="28" applyFont="1" applyBorder="1" applyAlignment="1">
      <alignment vertical="top" wrapText="1"/>
    </xf>
    <xf numFmtId="0" fontId="21" fillId="0" borderId="13" xfId="0" applyFont="1" applyBorder="1"/>
    <xf numFmtId="0" fontId="0" fillId="0" borderId="12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31" fillId="0" borderId="37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171" fontId="33" fillId="0" borderId="0" xfId="28" applyFont="1" applyBorder="1" applyAlignment="1">
      <alignment vertical="top" wrapText="1"/>
    </xf>
    <xf numFmtId="0" fontId="16" fillId="0" borderId="0" xfId="0" applyFont="1" applyBorder="1"/>
    <xf numFmtId="0" fontId="0" fillId="0" borderId="38" xfId="0" applyBorder="1" applyAlignment="1">
      <alignment horizontal="center"/>
    </xf>
    <xf numFmtId="0" fontId="36" fillId="0" borderId="0" xfId="0" applyFont="1" applyBorder="1" applyAlignment="1"/>
    <xf numFmtId="0" fontId="24" fillId="0" borderId="12" xfId="0" applyFont="1" applyBorder="1"/>
    <xf numFmtId="0" fontId="21" fillId="0" borderId="12" xfId="0" applyFont="1" applyBorder="1"/>
    <xf numFmtId="0" fontId="21" fillId="0" borderId="12" xfId="0" quotePrefix="1" applyFont="1" applyBorder="1"/>
    <xf numFmtId="0" fontId="21" fillId="0" borderId="12" xfId="0" applyFont="1" applyFill="1" applyBorder="1"/>
    <xf numFmtId="0" fontId="21" fillId="24" borderId="12" xfId="0" applyFont="1" applyFill="1" applyBorder="1"/>
    <xf numFmtId="0" fontId="0" fillId="0" borderId="21" xfId="0" applyBorder="1"/>
    <xf numFmtId="184" fontId="16" fillId="0" borderId="12" xfId="0" applyNumberFormat="1" applyFont="1" applyBorder="1"/>
    <xf numFmtId="184" fontId="16" fillId="0" borderId="16" xfId="0" applyNumberFormat="1" applyFont="1" applyFill="1" applyBorder="1"/>
    <xf numFmtId="184" fontId="16" fillId="0" borderId="22" xfId="0" applyNumberFormat="1" applyFont="1" applyBorder="1"/>
    <xf numFmtId="184" fontId="16" fillId="0" borderId="16" xfId="0" applyNumberFormat="1" applyFont="1" applyBorder="1"/>
    <xf numFmtId="2" fontId="16" fillId="0" borderId="22" xfId="0" applyNumberFormat="1" applyFont="1" applyBorder="1" applyAlignment="1">
      <alignment horizontal="right"/>
    </xf>
    <xf numFmtId="2" fontId="16" fillId="0" borderId="12" xfId="0" applyNumberFormat="1" applyFont="1" applyBorder="1" applyAlignment="1">
      <alignment horizontal="right"/>
    </xf>
    <xf numFmtId="2" fontId="16" fillId="0" borderId="1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0" fillId="0" borderId="39" xfId="0" applyBorder="1"/>
    <xf numFmtId="0" fontId="0" fillId="0" borderId="40" xfId="0" applyBorder="1"/>
    <xf numFmtId="49" fontId="0" fillId="0" borderId="22" xfId="0" applyNumberFormat="1" applyBorder="1"/>
    <xf numFmtId="2" fontId="16" fillId="0" borderId="0" xfId="0" applyNumberFormat="1" applyFont="1" applyFill="1" applyBorder="1" applyAlignment="1">
      <alignment horizontal="right" indent="1"/>
    </xf>
    <xf numFmtId="184" fontId="16" fillId="0" borderId="27" xfId="0" applyNumberFormat="1" applyFont="1" applyBorder="1"/>
    <xf numFmtId="184" fontId="16" fillId="0" borderId="41" xfId="0" applyNumberFormat="1" applyFont="1" applyBorder="1"/>
    <xf numFmtId="184" fontId="16" fillId="0" borderId="12" xfId="0" applyNumberFormat="1" applyFont="1" applyBorder="1" applyAlignment="1">
      <alignment horizontal="center"/>
    </xf>
    <xf numFmtId="184" fontId="16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14" fontId="25" fillId="0" borderId="39" xfId="0" applyNumberFormat="1" applyFont="1" applyBorder="1" applyAlignment="1">
      <alignment horizontal="center"/>
    </xf>
    <xf numFmtId="184" fontId="26" fillId="0" borderId="12" xfId="0" applyNumberFormat="1" applyFont="1" applyBorder="1"/>
    <xf numFmtId="184" fontId="0" fillId="0" borderId="18" xfId="0" applyNumberFormat="1" applyBorder="1"/>
    <xf numFmtId="0" fontId="0" fillId="0" borderId="25" xfId="0" applyBorder="1"/>
    <xf numFmtId="0" fontId="25" fillId="0" borderId="24" xfId="0" applyFont="1" applyBorder="1" applyAlignment="1">
      <alignment horizontal="center"/>
    </xf>
    <xf numFmtId="0" fontId="21" fillId="0" borderId="42" xfId="0" applyFont="1" applyFill="1" applyBorder="1"/>
    <xf numFmtId="184" fontId="16" fillId="25" borderId="12" xfId="0" applyNumberFormat="1" applyFont="1" applyFill="1" applyBorder="1"/>
    <xf numFmtId="0" fontId="25" fillId="0" borderId="12" xfId="0" applyFont="1" applyBorder="1" applyAlignment="1"/>
    <xf numFmtId="0" fontId="33" fillId="0" borderId="12" xfId="0" applyFont="1" applyFill="1" applyBorder="1" applyAlignment="1">
      <alignment vertical="top" wrapText="1"/>
    </xf>
    <xf numFmtId="171" fontId="33" fillId="0" borderId="12" xfId="28" applyFont="1" applyFill="1" applyBorder="1" applyAlignment="1">
      <alignment vertical="top" wrapText="1"/>
    </xf>
    <xf numFmtId="184" fontId="16" fillId="0" borderId="0" xfId="0" applyNumberFormat="1" applyFont="1" applyBorder="1"/>
    <xf numFmtId="2" fontId="16" fillId="0" borderId="0" xfId="0" applyNumberFormat="1" applyFont="1" applyBorder="1" applyAlignment="1">
      <alignment horizontal="right"/>
    </xf>
    <xf numFmtId="0" fontId="26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 applyBorder="1"/>
    <xf numFmtId="49" fontId="16" fillId="0" borderId="0" xfId="0" applyNumberFormat="1" applyFont="1" applyBorder="1"/>
    <xf numFmtId="0" fontId="21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/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6" xfId="0" applyBorder="1"/>
    <xf numFmtId="0" fontId="0" fillId="0" borderId="38" xfId="0" applyBorder="1"/>
    <xf numFmtId="184" fontId="0" fillId="0" borderId="17" xfId="0" applyNumberFormat="1" applyBorder="1"/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36" fillId="0" borderId="36" xfId="0" applyFont="1" applyBorder="1" applyAlignment="1"/>
    <xf numFmtId="0" fontId="37" fillId="0" borderId="36" xfId="0" applyFont="1" applyBorder="1" applyAlignment="1"/>
    <xf numFmtId="0" fontId="34" fillId="0" borderId="11" xfId="0" applyFont="1" applyBorder="1" applyAlignment="1"/>
    <xf numFmtId="0" fontId="34" fillId="0" borderId="20" xfId="0" applyFont="1" applyBorder="1" applyAlignment="1"/>
    <xf numFmtId="0" fontId="25" fillId="0" borderId="19" xfId="0" applyFont="1" applyBorder="1" applyAlignment="1"/>
    <xf numFmtId="0" fontId="25" fillId="0" borderId="11" xfId="0" applyFont="1" applyBorder="1" applyAlignment="1"/>
    <xf numFmtId="0" fontId="25" fillId="0" borderId="20" xfId="0" applyFont="1" applyBorder="1" applyAlignment="1"/>
    <xf numFmtId="0" fontId="25" fillId="0" borderId="0" xfId="0" applyFont="1" applyBorder="1" applyAlignment="1"/>
    <xf numFmtId="184" fontId="0" fillId="0" borderId="28" xfId="0" applyNumberFormat="1" applyBorder="1"/>
    <xf numFmtId="49" fontId="0" fillId="0" borderId="13" xfId="0" applyNumberFormat="1" applyBorder="1"/>
    <xf numFmtId="170" fontId="26" fillId="0" borderId="0" xfId="29" applyFont="1"/>
    <xf numFmtId="0" fontId="26" fillId="0" borderId="49" xfId="0" applyFont="1" applyBorder="1"/>
    <xf numFmtId="0" fontId="26" fillId="0" borderId="40" xfId="0" applyFont="1" applyBorder="1" applyAlignment="1">
      <alignment horizontal="right"/>
    </xf>
    <xf numFmtId="0" fontId="26" fillId="0" borderId="50" xfId="0" applyFont="1" applyBorder="1"/>
    <xf numFmtId="0" fontId="26" fillId="0" borderId="20" xfId="0" applyFont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51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184" fontId="0" fillId="0" borderId="14" xfId="0" applyNumberFormat="1" applyBorder="1"/>
    <xf numFmtId="0" fontId="24" fillId="0" borderId="53" xfId="0" applyFont="1" applyBorder="1" applyAlignment="1">
      <alignment horizontal="center"/>
    </xf>
    <xf numFmtId="0" fontId="16" fillId="0" borderId="31" xfId="0" applyFont="1" applyBorder="1"/>
    <xf numFmtId="0" fontId="16" fillId="0" borderId="33" xfId="0" applyFont="1" applyBorder="1"/>
    <xf numFmtId="49" fontId="16" fillId="0" borderId="26" xfId="0" applyNumberFormat="1" applyFont="1" applyBorder="1"/>
    <xf numFmtId="49" fontId="16" fillId="0" borderId="13" xfId="0" applyNumberFormat="1" applyFont="1" applyBorder="1"/>
    <xf numFmtId="49" fontId="16" fillId="0" borderId="15" xfId="0" applyNumberFormat="1" applyFont="1" applyBorder="1"/>
    <xf numFmtId="0" fontId="0" fillId="0" borderId="33" xfId="0" applyBorder="1"/>
    <xf numFmtId="0" fontId="0" fillId="0" borderId="54" xfId="0" applyFont="1" applyFill="1" applyBorder="1"/>
    <xf numFmtId="49" fontId="0" fillId="0" borderId="15" xfId="0" applyNumberFormat="1" applyFont="1" applyFill="1" applyBorder="1"/>
    <xf numFmtId="0" fontId="16" fillId="0" borderId="31" xfId="0" applyFont="1" applyBorder="1" applyAlignment="1">
      <alignment horizontal="left"/>
    </xf>
    <xf numFmtId="0" fontId="16" fillId="0" borderId="55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55" xfId="0" applyFont="1" applyBorder="1"/>
    <xf numFmtId="184" fontId="0" fillId="0" borderId="24" xfId="0" applyNumberFormat="1" applyBorder="1"/>
    <xf numFmtId="0" fontId="24" fillId="0" borderId="46" xfId="0" applyFont="1" applyBorder="1" applyAlignment="1">
      <alignment horizontal="center"/>
    </xf>
    <xf numFmtId="0" fontId="24" fillId="0" borderId="52" xfId="0" applyFont="1" applyFill="1" applyBorder="1"/>
    <xf numFmtId="0" fontId="22" fillId="0" borderId="12" xfId="0" applyFont="1" applyBorder="1"/>
    <xf numFmtId="0" fontId="22" fillId="0" borderId="13" xfId="0" applyFont="1" applyBorder="1"/>
    <xf numFmtId="0" fontId="40" fillId="0" borderId="52" xfId="0" applyFont="1" applyFill="1" applyBorder="1"/>
    <xf numFmtId="49" fontId="16" fillId="0" borderId="56" xfId="0" applyNumberFormat="1" applyFont="1" applyBorder="1"/>
    <xf numFmtId="49" fontId="16" fillId="0" borderId="57" xfId="0" applyNumberFormat="1" applyFont="1" applyBorder="1"/>
    <xf numFmtId="49" fontId="16" fillId="0" borderId="58" xfId="0" applyNumberFormat="1" applyFont="1" applyBorder="1"/>
    <xf numFmtId="2" fontId="1" fillId="0" borderId="0" xfId="0" applyNumberFormat="1" applyFont="1" applyBorder="1"/>
    <xf numFmtId="0" fontId="42" fillId="0" borderId="0" xfId="0" applyFont="1"/>
    <xf numFmtId="0" fontId="43" fillId="0" borderId="0" xfId="0" applyFont="1" applyBorder="1" applyAlignment="1"/>
    <xf numFmtId="0" fontId="44" fillId="0" borderId="0" xfId="0" applyFont="1"/>
    <xf numFmtId="0" fontId="41" fillId="0" borderId="0" xfId="0" applyFont="1" applyBorder="1" applyAlignment="1"/>
    <xf numFmtId="0" fontId="26" fillId="0" borderId="59" xfId="0" applyFont="1" applyBorder="1" applyAlignment="1"/>
    <xf numFmtId="0" fontId="26" fillId="0" borderId="39" xfId="0" applyFont="1" applyBorder="1" applyAlignment="1"/>
    <xf numFmtId="0" fontId="26" fillId="0" borderId="40" xfId="0" applyFont="1" applyBorder="1" applyAlignment="1"/>
    <xf numFmtId="0" fontId="26" fillId="0" borderId="41" xfId="0" applyFont="1" applyBorder="1" applyAlignment="1">
      <alignment horizontal="center"/>
    </xf>
    <xf numFmtId="184" fontId="42" fillId="0" borderId="22" xfId="0" applyNumberFormat="1" applyFont="1" applyBorder="1"/>
    <xf numFmtId="184" fontId="42" fillId="0" borderId="23" xfId="0" applyNumberFormat="1" applyFont="1" applyBorder="1"/>
    <xf numFmtId="184" fontId="42" fillId="0" borderId="0" xfId="0" applyNumberFormat="1" applyFont="1"/>
    <xf numFmtId="184" fontId="42" fillId="0" borderId="16" xfId="0" applyNumberFormat="1" applyFont="1" applyBorder="1"/>
    <xf numFmtId="184" fontId="42" fillId="0" borderId="17" xfId="0" applyNumberFormat="1" applyFont="1" applyBorder="1"/>
    <xf numFmtId="49" fontId="42" fillId="0" borderId="0" xfId="0" applyNumberFormat="1" applyFont="1"/>
    <xf numFmtId="0" fontId="26" fillId="0" borderId="29" xfId="0" applyFont="1" applyBorder="1" applyAlignment="1">
      <alignment horizontal="center"/>
    </xf>
    <xf numFmtId="49" fontId="42" fillId="0" borderId="12" xfId="0" applyNumberFormat="1" applyFont="1" applyBorder="1"/>
    <xf numFmtId="0" fontId="42" fillId="0" borderId="12" xfId="0" applyFont="1" applyBorder="1"/>
    <xf numFmtId="0" fontId="42" fillId="0" borderId="13" xfId="0" applyFont="1" applyBorder="1"/>
    <xf numFmtId="0" fontId="42" fillId="0" borderId="21" xfId="0" applyFont="1" applyBorder="1"/>
    <xf numFmtId="49" fontId="42" fillId="0" borderId="22" xfId="0" applyNumberFormat="1" applyFont="1" applyBorder="1"/>
    <xf numFmtId="0" fontId="42" fillId="0" borderId="15" xfId="0" applyFont="1" applyFill="1" applyBorder="1"/>
    <xf numFmtId="49" fontId="42" fillId="0" borderId="16" xfId="0" applyNumberFormat="1" applyFont="1" applyFill="1" applyBorder="1"/>
    <xf numFmtId="0" fontId="26" fillId="0" borderId="24" xfId="0" applyFont="1" applyBorder="1"/>
    <xf numFmtId="0" fontId="42" fillId="0" borderId="19" xfId="0" applyFont="1" applyBorder="1"/>
    <xf numFmtId="0" fontId="42" fillId="0" borderId="11" xfId="0" applyFont="1" applyBorder="1"/>
    <xf numFmtId="0" fontId="42" fillId="0" borderId="20" xfId="0" applyFont="1" applyBorder="1"/>
    <xf numFmtId="0" fontId="42" fillId="0" borderId="0" xfId="0" applyFont="1" applyBorder="1"/>
    <xf numFmtId="184" fontId="42" fillId="0" borderId="0" xfId="0" applyNumberFormat="1" applyFont="1" applyBorder="1"/>
    <xf numFmtId="0" fontId="36" fillId="0" borderId="38" xfId="0" applyFont="1" applyBorder="1" applyAlignment="1"/>
    <xf numFmtId="0" fontId="1" fillId="0" borderId="13" xfId="0" applyFont="1" applyBorder="1"/>
    <xf numFmtId="184" fontId="42" fillId="0" borderId="12" xfId="0" applyNumberFormat="1" applyFont="1" applyBorder="1"/>
    <xf numFmtId="184" fontId="42" fillId="0" borderId="12" xfId="0" applyNumberFormat="1" applyFont="1" applyBorder="1" applyAlignment="1">
      <alignment horizontal="center"/>
    </xf>
    <xf numFmtId="184" fontId="42" fillId="0" borderId="14" xfId="0" applyNumberFormat="1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1" fillId="0" borderId="33" xfId="0" applyFont="1" applyBorder="1"/>
    <xf numFmtId="49" fontId="1" fillId="0" borderId="13" xfId="0" applyNumberFormat="1" applyFont="1" applyBorder="1"/>
    <xf numFmtId="0" fontId="42" fillId="0" borderId="33" xfId="0" applyFont="1" applyBorder="1"/>
    <xf numFmtId="49" fontId="42" fillId="0" borderId="13" xfId="0" applyNumberFormat="1" applyFont="1" applyBorder="1"/>
    <xf numFmtId="0" fontId="31" fillId="0" borderId="54" xfId="0" applyFont="1" applyFill="1" applyBorder="1" applyAlignment="1">
      <alignment horizontal="left" vertical="center"/>
    </xf>
    <xf numFmtId="184" fontId="16" fillId="0" borderId="23" xfId="0" applyNumberFormat="1" applyFont="1" applyBorder="1"/>
    <xf numFmtId="184" fontId="16" fillId="0" borderId="17" xfId="0" applyNumberFormat="1" applyFont="1" applyBorder="1"/>
    <xf numFmtId="2" fontId="0" fillId="0" borderId="0" xfId="0" applyNumberFormat="1" applyBorder="1"/>
    <xf numFmtId="0" fontId="37" fillId="0" borderId="0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32" fillId="0" borderId="0" xfId="0" applyFont="1" applyBorder="1" applyAlignment="1">
      <alignment vertical="top" wrapText="1"/>
    </xf>
    <xf numFmtId="0" fontId="24" fillId="0" borderId="6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32" fillId="0" borderId="12" xfId="0" applyFont="1" applyBorder="1" applyAlignment="1">
      <alignment vertical="top" wrapText="1"/>
    </xf>
    <xf numFmtId="0" fontId="34" fillId="0" borderId="38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371475</xdr:colOff>
      <xdr:row>0</xdr:row>
      <xdr:rowOff>0</xdr:rowOff>
    </xdr:to>
    <xdr:pic>
      <xdr:nvPicPr>
        <xdr:cNvPr id="1052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4650" y="0"/>
          <a:ext cx="2971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10533" name="Picture 1317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0</xdr:row>
      <xdr:rowOff>9525</xdr:rowOff>
    </xdr:from>
    <xdr:to>
      <xdr:col>1</xdr:col>
      <xdr:colOff>904875</xdr:colOff>
      <xdr:row>1</xdr:row>
      <xdr:rowOff>9525</xdr:rowOff>
    </xdr:to>
    <xdr:pic>
      <xdr:nvPicPr>
        <xdr:cNvPr id="10534" name="Picture 13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682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1479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447675</xdr:colOff>
      <xdr:row>0</xdr:row>
      <xdr:rowOff>0</xdr:rowOff>
    </xdr:from>
    <xdr:to>
      <xdr:col>9</xdr:col>
      <xdr:colOff>57150</xdr:colOff>
      <xdr:row>0</xdr:row>
      <xdr:rowOff>276225</xdr:rowOff>
    </xdr:to>
    <xdr:pic>
      <xdr:nvPicPr>
        <xdr:cNvPr id="11483" name="Picture 124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74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1047750</xdr:colOff>
      <xdr:row>0</xdr:row>
      <xdr:rowOff>9525</xdr:rowOff>
    </xdr:from>
    <xdr:to>
      <xdr:col>3</xdr:col>
      <xdr:colOff>9525</xdr:colOff>
      <xdr:row>1</xdr:row>
      <xdr:rowOff>9525</xdr:rowOff>
    </xdr:to>
    <xdr:pic>
      <xdr:nvPicPr>
        <xdr:cNvPr id="11484" name="Picture 124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9275" y="952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2457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538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2457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0"/>
          <a:ext cx="2324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4579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828675</xdr:colOff>
      <xdr:row>0</xdr:row>
      <xdr:rowOff>0</xdr:rowOff>
    </xdr:from>
    <xdr:to>
      <xdr:col>2</xdr:col>
      <xdr:colOff>219075</xdr:colOff>
      <xdr:row>1</xdr:row>
      <xdr:rowOff>0</xdr:rowOff>
    </xdr:to>
    <xdr:pic>
      <xdr:nvPicPr>
        <xdr:cNvPr id="245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560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4391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0</xdr:row>
      <xdr:rowOff>0</xdr:rowOff>
    </xdr:from>
    <xdr:to>
      <xdr:col>5</xdr:col>
      <xdr:colOff>371475</xdr:colOff>
      <xdr:row>0</xdr:row>
      <xdr:rowOff>0</xdr:rowOff>
    </xdr:to>
    <xdr:pic>
      <xdr:nvPicPr>
        <xdr:cNvPr id="2560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0"/>
          <a:ext cx="2714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5603" name="Picture 3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971550</xdr:colOff>
      <xdr:row>0</xdr:row>
      <xdr:rowOff>0</xdr:rowOff>
    </xdr:from>
    <xdr:to>
      <xdr:col>1</xdr:col>
      <xdr:colOff>361950</xdr:colOff>
      <xdr:row>0</xdr:row>
      <xdr:rowOff>0</xdr:rowOff>
    </xdr:to>
    <xdr:pic>
      <xdr:nvPicPr>
        <xdr:cNvPr id="256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561975</xdr:colOff>
      <xdr:row>1</xdr:row>
      <xdr:rowOff>0</xdr:rowOff>
    </xdr:from>
    <xdr:to>
      <xdr:col>7</xdr:col>
      <xdr:colOff>352425</xdr:colOff>
      <xdr:row>1</xdr:row>
      <xdr:rowOff>276225</xdr:rowOff>
    </xdr:to>
    <xdr:pic>
      <xdr:nvPicPr>
        <xdr:cNvPr id="25605" name="Picture 5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71450"/>
          <a:ext cx="571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</xdr:row>
      <xdr:rowOff>0</xdr:rowOff>
    </xdr:from>
    <xdr:to>
      <xdr:col>0</xdr:col>
      <xdr:colOff>742950</xdr:colOff>
      <xdr:row>2</xdr:row>
      <xdr:rowOff>0</xdr:rowOff>
    </xdr:to>
    <xdr:pic>
      <xdr:nvPicPr>
        <xdr:cNvPr id="256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1450" y="1714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10</xdr:col>
      <xdr:colOff>371475</xdr:colOff>
      <xdr:row>0</xdr:row>
      <xdr:rowOff>0</xdr:rowOff>
    </xdr:to>
    <xdr:pic>
      <xdr:nvPicPr>
        <xdr:cNvPr id="1843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5400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6</xdr:col>
      <xdr:colOff>371475</xdr:colOff>
      <xdr:row>0</xdr:row>
      <xdr:rowOff>0</xdr:rowOff>
    </xdr:to>
    <xdr:pic>
      <xdr:nvPicPr>
        <xdr:cNvPr id="1843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4312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0</xdr:row>
      <xdr:rowOff>0</xdr:rowOff>
    </xdr:from>
    <xdr:to>
      <xdr:col>8</xdr:col>
      <xdr:colOff>647700</xdr:colOff>
      <xdr:row>0</xdr:row>
      <xdr:rowOff>276225</xdr:rowOff>
    </xdr:to>
    <xdr:pic>
      <xdr:nvPicPr>
        <xdr:cNvPr id="18436" name="Picture 4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184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49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1506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0"/>
          <a:ext cx="340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0</xdr:rowOff>
    </xdr:from>
    <xdr:to>
      <xdr:col>7</xdr:col>
      <xdr:colOff>542925</xdr:colOff>
      <xdr:row>0</xdr:row>
      <xdr:rowOff>276225</xdr:rowOff>
    </xdr:to>
    <xdr:pic>
      <xdr:nvPicPr>
        <xdr:cNvPr id="21515" name="Picture 1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10275" y="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15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3850" y="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8</xdr:col>
      <xdr:colOff>466725</xdr:colOff>
      <xdr:row>0</xdr:row>
      <xdr:rowOff>276225</xdr:rowOff>
    </xdr:to>
    <xdr:pic>
      <xdr:nvPicPr>
        <xdr:cNvPr id="23553" name="Picture 1" descr="Thumbn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0"/>
          <a:ext cx="3619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971550</xdr:colOff>
      <xdr:row>0</xdr:row>
      <xdr:rowOff>0</xdr:rowOff>
    </xdr:from>
    <xdr:to>
      <xdr:col>2</xdr:col>
      <xdr:colOff>361950</xdr:colOff>
      <xdr:row>1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4475" y="0"/>
          <a:ext cx="3619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topLeftCell="B1" workbookViewId="0">
      <selection activeCell="I15" sqref="I15"/>
    </sheetView>
  </sheetViews>
  <sheetFormatPr defaultRowHeight="12.75"/>
  <cols>
    <col min="1" max="1" width="14" customWidth="1"/>
    <col min="2" max="2" width="20" customWidth="1"/>
    <col min="3" max="3" width="9.7109375" customWidth="1"/>
    <col min="4" max="4" width="9.5703125" customWidth="1"/>
    <col min="5" max="5" width="10.7109375" bestFit="1" customWidth="1"/>
    <col min="6" max="6" width="7.5703125" bestFit="1" customWidth="1"/>
    <col min="7" max="7" width="11.140625" bestFit="1" customWidth="1"/>
    <col min="8" max="8" width="9.5703125" bestFit="1" customWidth="1"/>
    <col min="9" max="9" width="11.28515625" bestFit="1" customWidth="1"/>
    <col min="10" max="10" width="9.5703125" bestFit="1" customWidth="1"/>
    <col min="11" max="11" width="13.140625" bestFit="1" customWidth="1"/>
    <col min="12" max="12" width="35.42578125" bestFit="1" customWidth="1"/>
    <col min="13" max="13" width="16.28515625" hidden="1" customWidth="1"/>
    <col min="14" max="14" width="4.7109375" customWidth="1"/>
    <col min="15" max="15" width="10.42578125" customWidth="1"/>
  </cols>
  <sheetData>
    <row r="1" spans="1:14" ht="23.25">
      <c r="A1" s="231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76"/>
      <c r="M1" s="76"/>
      <c r="N1" s="76"/>
    </row>
    <row r="2" spans="1:14" ht="16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77"/>
      <c r="M2" s="77"/>
      <c r="N2" s="77"/>
    </row>
    <row r="3" spans="1:14" ht="15">
      <c r="A3" s="84"/>
      <c r="B3" s="228" t="s">
        <v>106</v>
      </c>
      <c r="C3" s="228"/>
      <c r="D3" s="228"/>
      <c r="E3" s="228"/>
      <c r="F3" s="228"/>
      <c r="G3" s="228"/>
      <c r="H3" s="228"/>
      <c r="I3" s="228"/>
      <c r="J3" s="228"/>
      <c r="K3" s="228"/>
      <c r="L3" s="77"/>
      <c r="M3" s="77"/>
      <c r="N3" s="77"/>
    </row>
    <row r="4" spans="1:14" ht="15">
      <c r="A4" s="84"/>
      <c r="B4" s="228" t="s">
        <v>107</v>
      </c>
      <c r="C4" s="228"/>
      <c r="D4" s="228"/>
      <c r="E4" s="228"/>
      <c r="F4" s="228"/>
      <c r="G4" s="228"/>
      <c r="H4" s="228"/>
      <c r="I4" s="228"/>
      <c r="J4" s="228"/>
      <c r="K4" s="228"/>
      <c r="L4" s="77"/>
      <c r="M4" s="77"/>
      <c r="N4" s="77"/>
    </row>
    <row r="5" spans="1:14" ht="15">
      <c r="A5" s="84"/>
      <c r="B5" s="228" t="s">
        <v>108</v>
      </c>
      <c r="C5" s="228"/>
      <c r="D5" s="228"/>
      <c r="E5" s="228"/>
      <c r="F5" s="228"/>
      <c r="G5" s="228"/>
      <c r="H5" s="228"/>
      <c r="I5" s="228"/>
      <c r="J5" s="228"/>
      <c r="K5" s="228"/>
      <c r="L5" s="77"/>
      <c r="M5" s="77"/>
      <c r="N5" s="77"/>
    </row>
    <row r="6" spans="1:14" ht="18.75" thickBot="1">
      <c r="A6" s="229" t="s">
        <v>109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"/>
      <c r="M6" s="2"/>
      <c r="N6" s="2"/>
    </row>
    <row r="7" spans="1:14" ht="13.5" thickBot="1">
      <c r="L7" s="137"/>
      <c r="M7" s="76"/>
      <c r="N7" s="1"/>
    </row>
    <row r="8" spans="1:14" ht="13.5" thickBot="1">
      <c r="L8" s="137"/>
      <c r="M8" s="76"/>
      <c r="N8" s="1"/>
    </row>
    <row r="9" spans="1:14" ht="16.5" customHeight="1" thickBot="1">
      <c r="A9" s="241" t="s">
        <v>200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35" t="s">
        <v>159</v>
      </c>
      <c r="M9" s="236"/>
      <c r="N9" s="237"/>
    </row>
    <row r="10" spans="1:14" ht="16.5" customHeight="1" thickBot="1">
      <c r="A10" s="241" t="s">
        <v>29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5"/>
      <c r="L10" s="238"/>
      <c r="M10" s="239"/>
      <c r="N10" s="240"/>
    </row>
    <row r="11" spans="1:14" ht="17.25" thickBot="1">
      <c r="A11" s="249" t="s">
        <v>15</v>
      </c>
      <c r="B11" s="250"/>
      <c r="C11" s="39" t="s">
        <v>8</v>
      </c>
      <c r="D11" s="40" t="s">
        <v>0</v>
      </c>
      <c r="E11" s="40" t="s">
        <v>75</v>
      </c>
      <c r="F11" s="40" t="s">
        <v>16</v>
      </c>
      <c r="G11" s="40" t="s">
        <v>141</v>
      </c>
      <c r="H11" s="40" t="s">
        <v>18</v>
      </c>
      <c r="I11" s="40" t="s">
        <v>17</v>
      </c>
      <c r="J11" s="39" t="s">
        <v>1</v>
      </c>
      <c r="K11" s="41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82" t="s">
        <v>130</v>
      </c>
      <c r="C12" s="46">
        <v>11</v>
      </c>
      <c r="D12" s="104">
        <v>94292</v>
      </c>
      <c r="E12" s="47">
        <v>0</v>
      </c>
      <c r="F12" s="47">
        <v>1400</v>
      </c>
      <c r="G12" s="47">
        <f>(D12-E12-F12)*12.36%</f>
        <v>11481.4512</v>
      </c>
      <c r="H12" s="47">
        <v>2039.25</v>
      </c>
      <c r="I12" s="47">
        <f>(D12-E12-F12+G12+H12)*0.5%</f>
        <v>532.06350599999996</v>
      </c>
      <c r="J12" s="48">
        <f>D12-E12-F12+G12+H12+I12</f>
        <v>106944.764706</v>
      </c>
      <c r="K12" s="49">
        <f>J12-G12</f>
        <v>95463.313506000006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83" t="s">
        <v>126</v>
      </c>
      <c r="C13" s="27" t="s">
        <v>129</v>
      </c>
      <c r="D13" s="92">
        <v>93496</v>
      </c>
      <c r="E13" s="5">
        <v>0</v>
      </c>
      <c r="F13" s="5">
        <v>1400</v>
      </c>
      <c r="G13" s="5">
        <f t="shared" ref="G13:G29" si="0">(D13-E13-F13)*12.36%</f>
        <v>11383.065599999998</v>
      </c>
      <c r="H13" s="47">
        <v>2039.25</v>
      </c>
      <c r="I13" s="5">
        <f>(D13-E13-F13+G13+H13)*0.5%</f>
        <v>527.59157800000003</v>
      </c>
      <c r="J13" s="6">
        <f>D13-E13-F13+G13+H13+I13</f>
        <v>106045.90717800001</v>
      </c>
      <c r="K13" s="15">
        <f>J13-G13</f>
        <v>94662.841578000007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83" t="s">
        <v>22</v>
      </c>
      <c r="C14" s="27">
        <v>6</v>
      </c>
      <c r="D14" s="92">
        <v>94497</v>
      </c>
      <c r="E14" s="5">
        <v>0</v>
      </c>
      <c r="F14" s="5">
        <v>1400</v>
      </c>
      <c r="G14" s="5">
        <f t="shared" si="0"/>
        <v>11506.789199999999</v>
      </c>
      <c r="H14" s="47">
        <v>2039.25</v>
      </c>
      <c r="I14" s="5">
        <f>(D14-E14-F14+G14+H14)*0.5%</f>
        <v>533.21519599999999</v>
      </c>
      <c r="J14" s="6">
        <f>D14-E14-F14+G14+H14+I14</f>
        <v>107176.254396</v>
      </c>
      <c r="K14" s="15">
        <f>J14-G14</f>
        <v>95669.465196000005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83" t="s">
        <v>23</v>
      </c>
      <c r="C15" s="27">
        <v>3</v>
      </c>
      <c r="D15" s="92">
        <v>94494</v>
      </c>
      <c r="E15" s="5">
        <v>0</v>
      </c>
      <c r="F15" s="5">
        <v>1400</v>
      </c>
      <c r="G15" s="5">
        <f t="shared" si="0"/>
        <v>11506.418399999999</v>
      </c>
      <c r="H15" s="47">
        <v>2039.25</v>
      </c>
      <c r="I15" s="5">
        <f>(D15-E15-F15+G15+H15)*0.5%</f>
        <v>533.19834200000003</v>
      </c>
      <c r="J15" s="6">
        <f>D15-E15-F15+G15+H15+I15</f>
        <v>107172.866742</v>
      </c>
      <c r="K15" s="15">
        <f>J15-G15</f>
        <v>95666.448342000003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83" t="s">
        <v>19</v>
      </c>
      <c r="C16" s="27">
        <v>3</v>
      </c>
      <c r="D16" s="92">
        <v>96233</v>
      </c>
      <c r="E16" s="5">
        <v>0</v>
      </c>
      <c r="F16" s="5">
        <v>1400</v>
      </c>
      <c r="G16" s="5">
        <f t="shared" si="0"/>
        <v>11721.358799999998</v>
      </c>
      <c r="H16" s="47">
        <v>2039.25</v>
      </c>
      <c r="I16" s="5">
        <f t="shared" ref="I16:I27" si="1">(D16-E16-F16+G16+H16)*0.5%</f>
        <v>542.96804399999996</v>
      </c>
      <c r="J16" s="6">
        <f t="shared" ref="J16:J27" si="2">D16-E16-F16+G16+H16+I16</f>
        <v>109136.576844</v>
      </c>
      <c r="K16" s="15">
        <f t="shared" ref="K16:K27" si="3">J16-G16</f>
        <v>97415.218043999994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83" t="s">
        <v>21</v>
      </c>
      <c r="C17" s="27">
        <v>11</v>
      </c>
      <c r="D17" s="92">
        <v>97176</v>
      </c>
      <c r="E17" s="5">
        <v>0</v>
      </c>
      <c r="F17" s="5">
        <v>1400</v>
      </c>
      <c r="G17" s="5">
        <f t="shared" si="0"/>
        <v>11837.913599999998</v>
      </c>
      <c r="H17" s="47">
        <v>2039.25</v>
      </c>
      <c r="I17" s="5">
        <f t="shared" si="1"/>
        <v>548.26581799999997</v>
      </c>
      <c r="J17" s="6">
        <f t="shared" si="2"/>
        <v>110201.429418</v>
      </c>
      <c r="K17" s="15">
        <f t="shared" si="3"/>
        <v>98363.515818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83" t="s">
        <v>89</v>
      </c>
      <c r="C18" s="27">
        <v>12</v>
      </c>
      <c r="D18" s="92">
        <v>100758</v>
      </c>
      <c r="E18" s="5">
        <v>0</v>
      </c>
      <c r="F18" s="5">
        <v>1400</v>
      </c>
      <c r="G18" s="5">
        <f t="shared" si="0"/>
        <v>12280.648799999999</v>
      </c>
      <c r="H18" s="47">
        <v>2039.25</v>
      </c>
      <c r="I18" s="5">
        <f t="shared" si="1"/>
        <v>568.38949400000001</v>
      </c>
      <c r="J18" s="6">
        <f t="shared" si="2"/>
        <v>114246.288294</v>
      </c>
      <c r="K18" s="15">
        <f t="shared" si="3"/>
        <v>101965.639494</v>
      </c>
    </row>
    <row r="19" spans="1:14" ht="17.25" thickBot="1">
      <c r="A19" s="13" t="s">
        <v>123</v>
      </c>
      <c r="B19" s="183" t="s">
        <v>122</v>
      </c>
      <c r="C19" s="27">
        <v>1.9</v>
      </c>
      <c r="D19" s="92">
        <v>101455</v>
      </c>
      <c r="E19" s="5">
        <v>0</v>
      </c>
      <c r="F19" s="5">
        <v>1400</v>
      </c>
      <c r="G19" s="5">
        <f t="shared" si="0"/>
        <v>12366.797999999999</v>
      </c>
      <c r="H19" s="47">
        <v>2039.25</v>
      </c>
      <c r="I19" s="5">
        <f t="shared" si="1"/>
        <v>572.30524000000003</v>
      </c>
      <c r="J19" s="6">
        <f t="shared" si="2"/>
        <v>115033.35324</v>
      </c>
      <c r="K19" s="15">
        <f t="shared" si="3"/>
        <v>102666.55524</v>
      </c>
      <c r="L19" s="68"/>
      <c r="M19" s="68"/>
      <c r="N19" s="69"/>
    </row>
    <row r="20" spans="1:14" ht="17.25" thickBot="1">
      <c r="A20" s="13" t="s">
        <v>199</v>
      </c>
      <c r="B20" s="183" t="s">
        <v>124</v>
      </c>
      <c r="C20" s="27"/>
      <c r="D20" s="92">
        <v>97574</v>
      </c>
      <c r="E20" s="5">
        <v>0</v>
      </c>
      <c r="F20" s="5">
        <v>1400</v>
      </c>
      <c r="G20" s="5">
        <f t="shared" si="0"/>
        <v>11887.106399999999</v>
      </c>
      <c r="H20" s="47">
        <v>2039.25</v>
      </c>
      <c r="I20" s="5">
        <f>(D20-E20-F20+G20+H20)*0.5%</f>
        <v>550.50178200000005</v>
      </c>
      <c r="J20" s="6">
        <f>D20-E20-F20+G20+H20+I20</f>
        <v>110650.85818200001</v>
      </c>
      <c r="K20" s="15">
        <f>J20-G20</f>
        <v>98763.751782000007</v>
      </c>
      <c r="L20" s="68"/>
      <c r="M20" s="68"/>
      <c r="N20" s="69"/>
    </row>
    <row r="21" spans="1:14" ht="17.25" thickBot="1">
      <c r="A21" s="13" t="s">
        <v>133</v>
      </c>
      <c r="B21" s="183" t="s">
        <v>132</v>
      </c>
      <c r="C21" s="27">
        <v>12</v>
      </c>
      <c r="D21" s="92">
        <v>98040</v>
      </c>
      <c r="E21" s="5">
        <v>0</v>
      </c>
      <c r="F21" s="5">
        <v>1400</v>
      </c>
      <c r="G21" s="5">
        <f t="shared" si="0"/>
        <v>11944.703999999998</v>
      </c>
      <c r="H21" s="47">
        <v>2039.25</v>
      </c>
      <c r="I21" s="5">
        <f>(D21-E21-F21+G21+H21)*0.5%</f>
        <v>553.11977000000002</v>
      </c>
      <c r="J21" s="6">
        <f>D21-E21-F21+G21+H21+I21</f>
        <v>111177.07377</v>
      </c>
      <c r="K21" s="15">
        <f>J21-G21</f>
        <v>99232.369770000005</v>
      </c>
      <c r="L21" s="68"/>
      <c r="M21" s="68"/>
      <c r="N21" s="69"/>
    </row>
    <row r="22" spans="1:14" ht="17.25" thickBot="1">
      <c r="A22" s="13" t="s">
        <v>133</v>
      </c>
      <c r="B22" s="183" t="s">
        <v>134</v>
      </c>
      <c r="C22" s="27">
        <v>12</v>
      </c>
      <c r="D22" s="92">
        <v>98418</v>
      </c>
      <c r="E22" s="5">
        <v>0</v>
      </c>
      <c r="F22" s="5">
        <v>1400</v>
      </c>
      <c r="G22" s="5">
        <f t="shared" si="0"/>
        <v>11991.424799999999</v>
      </c>
      <c r="H22" s="47">
        <v>2039.25</v>
      </c>
      <c r="I22" s="5">
        <f>(D22-E22-F22+G22+H22)*0.5%</f>
        <v>555.24337400000002</v>
      </c>
      <c r="J22" s="6">
        <f>D22-E22-F22+G22+H22+I22</f>
        <v>111603.91817399999</v>
      </c>
      <c r="K22" s="15">
        <f>J22-G22</f>
        <v>99612.493373999998</v>
      </c>
      <c r="L22" s="68"/>
      <c r="M22" s="68"/>
      <c r="N22" s="69"/>
    </row>
    <row r="23" spans="1:14" ht="17.25" thickBot="1">
      <c r="A23" s="13" t="s">
        <v>133</v>
      </c>
      <c r="B23" s="183" t="s">
        <v>196</v>
      </c>
      <c r="C23" s="27">
        <v>10</v>
      </c>
      <c r="D23" s="92">
        <v>99664</v>
      </c>
      <c r="E23" s="5">
        <v>0</v>
      </c>
      <c r="F23" s="5">
        <v>1400</v>
      </c>
      <c r="G23" s="5">
        <f>(D23-E23-F23)*12.36%</f>
        <v>12145.430399999999</v>
      </c>
      <c r="H23" s="47">
        <v>2039.25</v>
      </c>
      <c r="I23" s="5">
        <f>(D23-E23-F23+G23+H23)*0.5%</f>
        <v>562.24340199999995</v>
      </c>
      <c r="J23" s="6">
        <f>D23-E23-F23+G23+H23+I23</f>
        <v>113010.92380199999</v>
      </c>
      <c r="K23" s="15">
        <f>J23-G23</f>
        <v>100865.49340199999</v>
      </c>
      <c r="L23" s="68"/>
      <c r="M23" s="68"/>
      <c r="N23" s="69"/>
    </row>
    <row r="24" spans="1:14" ht="17.25" thickBot="1">
      <c r="A24" s="13" t="s">
        <v>133</v>
      </c>
      <c r="B24" s="183" t="s">
        <v>104</v>
      </c>
      <c r="C24" s="27">
        <v>3</v>
      </c>
      <c r="D24" s="92">
        <v>97873</v>
      </c>
      <c r="E24" s="5">
        <v>0</v>
      </c>
      <c r="F24" s="5">
        <v>1400</v>
      </c>
      <c r="G24" s="5">
        <f t="shared" si="0"/>
        <v>11924.0628</v>
      </c>
      <c r="H24" s="47">
        <v>2039.25</v>
      </c>
      <c r="I24" s="5">
        <f t="shared" si="1"/>
        <v>552.18156399999998</v>
      </c>
      <c r="J24" s="6">
        <f t="shared" si="2"/>
        <v>110988.494364</v>
      </c>
      <c r="K24" s="15">
        <f t="shared" si="3"/>
        <v>99064.431563999999</v>
      </c>
      <c r="L24" s="68"/>
      <c r="M24" s="68"/>
      <c r="N24" s="69"/>
    </row>
    <row r="25" spans="1:14" ht="17.25" thickBot="1">
      <c r="A25" s="13" t="s">
        <v>133</v>
      </c>
      <c r="B25" s="183" t="s">
        <v>113</v>
      </c>
      <c r="C25" s="27">
        <v>8</v>
      </c>
      <c r="D25" s="92">
        <v>102400</v>
      </c>
      <c r="E25" s="5">
        <v>0</v>
      </c>
      <c r="F25" s="5">
        <v>1400</v>
      </c>
      <c r="G25" s="5">
        <f t="shared" si="0"/>
        <v>12483.599999999999</v>
      </c>
      <c r="H25" s="47">
        <v>2039.25</v>
      </c>
      <c r="I25" s="5">
        <f t="shared" si="1"/>
        <v>577.61425000000008</v>
      </c>
      <c r="J25" s="6">
        <f t="shared" si="2"/>
        <v>116100.46425</v>
      </c>
      <c r="K25" s="15">
        <f t="shared" si="3"/>
        <v>103616.86425000001</v>
      </c>
      <c r="L25" s="68"/>
      <c r="M25" s="68"/>
      <c r="N25" s="69"/>
    </row>
    <row r="26" spans="1:14" ht="17.25" thickBot="1">
      <c r="A26" s="13" t="s">
        <v>133</v>
      </c>
      <c r="B26" s="183" t="s">
        <v>131</v>
      </c>
      <c r="C26" s="27"/>
      <c r="D26" s="92">
        <v>98122</v>
      </c>
      <c r="E26" s="5">
        <v>0</v>
      </c>
      <c r="F26" s="5">
        <v>1400</v>
      </c>
      <c r="G26" s="5">
        <f t="shared" si="0"/>
        <v>11954.839199999999</v>
      </c>
      <c r="H26" s="47">
        <v>2039.25</v>
      </c>
      <c r="I26" s="5">
        <f>(D26-E26-F26+G26+H26)*0.5%</f>
        <v>553.58044600000005</v>
      </c>
      <c r="J26" s="6">
        <f>D26-E26-F26+G26+H26+I26</f>
        <v>111269.66964600001</v>
      </c>
      <c r="K26" s="15">
        <f>J26-G26</f>
        <v>99314.830446000007</v>
      </c>
      <c r="L26" s="68"/>
      <c r="M26" s="68"/>
      <c r="N26" s="69"/>
    </row>
    <row r="27" spans="1:14" ht="17.25" thickBot="1">
      <c r="A27" s="74" t="s">
        <v>125</v>
      </c>
      <c r="B27" s="183" t="s">
        <v>127</v>
      </c>
      <c r="C27" s="27" t="s">
        <v>128</v>
      </c>
      <c r="D27" s="92">
        <v>97034</v>
      </c>
      <c r="E27" s="5">
        <v>0</v>
      </c>
      <c r="F27" s="5">
        <v>1400</v>
      </c>
      <c r="G27" s="5">
        <f t="shared" si="0"/>
        <v>11820.362399999998</v>
      </c>
      <c r="H27" s="47">
        <v>2039.25</v>
      </c>
      <c r="I27" s="5">
        <f t="shared" si="1"/>
        <v>547.46806200000003</v>
      </c>
      <c r="J27" s="6">
        <f t="shared" si="2"/>
        <v>110041.080462</v>
      </c>
      <c r="K27" s="15">
        <f t="shared" si="3"/>
        <v>98220.718062</v>
      </c>
      <c r="L27" s="68"/>
      <c r="M27" s="68"/>
      <c r="N27" s="69"/>
    </row>
    <row r="28" spans="1:14" ht="13.5" thickBot="1">
      <c r="A28" s="13" t="s">
        <v>2</v>
      </c>
      <c r="B28" s="183" t="s">
        <v>92</v>
      </c>
      <c r="C28" s="27" t="s">
        <v>30</v>
      </c>
      <c r="D28" s="92">
        <v>88223</v>
      </c>
      <c r="E28" s="5">
        <v>0</v>
      </c>
      <c r="F28" s="5">
        <v>0</v>
      </c>
      <c r="G28" s="5">
        <f t="shared" si="0"/>
        <v>10904.362799999999</v>
      </c>
      <c r="H28" s="47">
        <v>2039.25</v>
      </c>
      <c r="I28" s="5">
        <f>(D28-E28-F28+G28+H28)*0.5%</f>
        <v>505.83306400000004</v>
      </c>
      <c r="J28" s="6">
        <f>D28-E28-F28+G28+H28+I28</f>
        <v>101672.44586400001</v>
      </c>
      <c r="K28" s="15">
        <f>J28-G28</f>
        <v>90768.083064000006</v>
      </c>
    </row>
    <row r="29" spans="1:14" ht="13.5" thickBot="1">
      <c r="A29" s="20" t="s">
        <v>2</v>
      </c>
      <c r="B29" s="184" t="s">
        <v>93</v>
      </c>
      <c r="C29" s="28" t="s">
        <v>30</v>
      </c>
      <c r="D29" s="95">
        <v>88223</v>
      </c>
      <c r="E29" s="22">
        <v>0</v>
      </c>
      <c r="F29" s="22">
        <v>0</v>
      </c>
      <c r="G29" s="22">
        <f t="shared" si="0"/>
        <v>10904.362799999999</v>
      </c>
      <c r="H29" s="47">
        <v>2039.25</v>
      </c>
      <c r="I29" s="22">
        <f>(D29-E29-F29+G29+H29)*0.5%</f>
        <v>505.83306400000004</v>
      </c>
      <c r="J29" s="32">
        <f>D29-E29-F29+G29+H29+I29</f>
        <v>101672.44586400001</v>
      </c>
      <c r="K29" s="23">
        <f>J29-G29</f>
        <v>90768.083064000006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41" t="s">
        <v>24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5"/>
    </row>
    <row r="32" spans="1:14" ht="13.5" customHeight="1" thickBot="1">
      <c r="A32" s="243" t="s">
        <v>15</v>
      </c>
      <c r="B32" s="244"/>
      <c r="C32" s="177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5" t="s">
        <v>167</v>
      </c>
      <c r="M32" s="236"/>
      <c r="N32" s="237"/>
    </row>
    <row r="33" spans="1:14" ht="13.5" customHeight="1" thickBot="1">
      <c r="A33" s="44" t="s">
        <v>7</v>
      </c>
      <c r="B33" s="45" t="s">
        <v>25</v>
      </c>
      <c r="C33" s="46">
        <v>0.9</v>
      </c>
      <c r="D33" s="104">
        <v>99771</v>
      </c>
      <c r="E33" s="5">
        <v>0</v>
      </c>
      <c r="F33" s="47">
        <v>1400</v>
      </c>
      <c r="G33" s="47">
        <f t="shared" ref="G33:G42" si="4">(D33-E33-F33)*12.36%</f>
        <v>12158.655599999998</v>
      </c>
      <c r="H33" s="47">
        <v>2039.25</v>
      </c>
      <c r="I33" s="47">
        <f>(D33-E33-F33+G33+H33)*0.5%</f>
        <v>562.84452799999997</v>
      </c>
      <c r="J33" s="48">
        <f>D33-E33-F33+G33+H33+I33</f>
        <v>113131.750128</v>
      </c>
      <c r="K33" s="49">
        <f>J33-G33</f>
        <v>100973.094528</v>
      </c>
      <c r="L33" s="239"/>
      <c r="M33" s="239"/>
      <c r="N33" s="240"/>
    </row>
    <row r="34" spans="1:14" ht="13.5" customHeight="1" thickBot="1">
      <c r="A34" s="13" t="s">
        <v>136</v>
      </c>
      <c r="B34" s="4" t="s">
        <v>135</v>
      </c>
      <c r="C34" s="27">
        <v>1</v>
      </c>
      <c r="D34" s="92">
        <v>101412</v>
      </c>
      <c r="E34" s="5">
        <v>0</v>
      </c>
      <c r="F34" s="5">
        <v>1400</v>
      </c>
      <c r="G34" s="5">
        <f t="shared" si="4"/>
        <v>12361.483199999999</v>
      </c>
      <c r="H34" s="47">
        <v>2039.25</v>
      </c>
      <c r="I34" s="5">
        <f>(D34-E34-F34+G34+H34)*0.5%</f>
        <v>572.06366600000001</v>
      </c>
      <c r="J34" s="6">
        <f>D34-E34-F34+G34+H34+I34</f>
        <v>114984.796866</v>
      </c>
      <c r="K34" s="15">
        <f>J34-G34</f>
        <v>102623.313666</v>
      </c>
      <c r="L34" s="62" t="s">
        <v>168</v>
      </c>
      <c r="M34" s="62"/>
      <c r="N34" s="134">
        <v>300</v>
      </c>
    </row>
    <row r="35" spans="1:14" ht="13.5" customHeight="1" thickBot="1">
      <c r="A35" s="13" t="s">
        <v>139</v>
      </c>
      <c r="B35" s="4" t="s">
        <v>137</v>
      </c>
      <c r="C35" s="27">
        <v>1.2</v>
      </c>
      <c r="D35" s="92">
        <v>100467</v>
      </c>
      <c r="E35" s="92">
        <v>0</v>
      </c>
      <c r="F35" s="5">
        <v>1400</v>
      </c>
      <c r="G35" s="5">
        <f t="shared" si="4"/>
        <v>12244.681199999999</v>
      </c>
      <c r="H35" s="47">
        <v>2039.25</v>
      </c>
      <c r="I35" s="92">
        <f>(D35-E35-F35+G35+H35)*0.5%</f>
        <v>566.75465599999995</v>
      </c>
      <c r="J35" s="106">
        <f>D35-E35-F35+G35+H35+I35</f>
        <v>113917.685856</v>
      </c>
      <c r="K35" s="107">
        <f>J35-G35</f>
        <v>101673.004656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102466</v>
      </c>
      <c r="E36" s="5">
        <v>0</v>
      </c>
      <c r="F36" s="5">
        <v>1400</v>
      </c>
      <c r="G36" s="5">
        <f t="shared" si="4"/>
        <v>12491.757599999999</v>
      </c>
      <c r="H36" s="47">
        <v>2039.25</v>
      </c>
      <c r="I36" s="5">
        <f t="shared" ref="I36:I56" si="5">(D36-E36-F36+G36+H36)*0.5%</f>
        <v>577.98503800000003</v>
      </c>
      <c r="J36" s="6">
        <f t="shared" ref="J36:J56" si="6">D36-E36-F36+G36+H36+I36</f>
        <v>116174.992638</v>
      </c>
      <c r="K36" s="15">
        <f t="shared" ref="K36:K56" si="7">J36-G36</f>
        <v>103683.235038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103958</v>
      </c>
      <c r="E37" s="5">
        <v>0</v>
      </c>
      <c r="F37" s="5">
        <v>1400</v>
      </c>
      <c r="G37" s="5">
        <f t="shared" si="4"/>
        <v>12676.168799999999</v>
      </c>
      <c r="H37" s="47">
        <v>2039.25</v>
      </c>
      <c r="I37" s="5">
        <f t="shared" si="5"/>
        <v>586.36709400000007</v>
      </c>
      <c r="J37" s="6">
        <f t="shared" si="6"/>
        <v>117859.785894</v>
      </c>
      <c r="K37" s="15">
        <f t="shared" si="7"/>
        <v>105183.617094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99769</v>
      </c>
      <c r="E38" s="5">
        <v>0</v>
      </c>
      <c r="F38" s="5">
        <v>1400</v>
      </c>
      <c r="G38" s="5">
        <f t="shared" si="4"/>
        <v>12158.408399999998</v>
      </c>
      <c r="H38" s="47">
        <v>2039.25</v>
      </c>
      <c r="I38" s="5">
        <f t="shared" si="5"/>
        <v>562.83329200000003</v>
      </c>
      <c r="J38" s="6">
        <f t="shared" si="6"/>
        <v>113129.491692</v>
      </c>
      <c r="K38" s="15">
        <f t="shared" si="7"/>
        <v>100971.083292</v>
      </c>
      <c r="L38" s="64" t="s">
        <v>172</v>
      </c>
      <c r="M38" s="64"/>
      <c r="N38" s="135">
        <v>700</v>
      </c>
    </row>
    <row r="39" spans="1:14" s="186" customFormat="1" ht="17.25" thickBot="1">
      <c r="A39" s="215" t="s">
        <v>26</v>
      </c>
      <c r="B39" s="179" t="s">
        <v>112</v>
      </c>
      <c r="C39" s="27">
        <v>18</v>
      </c>
      <c r="D39" s="92">
        <v>100068</v>
      </c>
      <c r="E39" s="216">
        <v>0</v>
      </c>
      <c r="F39" s="216">
        <v>1400</v>
      </c>
      <c r="G39" s="216">
        <f t="shared" si="4"/>
        <v>12195.364799999999</v>
      </c>
      <c r="H39" s="47">
        <v>2039.25</v>
      </c>
      <c r="I39" s="216">
        <f>(D39-E39-F39+G39+H39)*0.5%</f>
        <v>564.51307399999996</v>
      </c>
      <c r="J39" s="217">
        <f>D39-E39-F39+G39+H39+I39</f>
        <v>113467.127874</v>
      </c>
      <c r="K39" s="218">
        <f>J39-G39</f>
        <v>101271.763074</v>
      </c>
      <c r="L39" s="64" t="s">
        <v>173</v>
      </c>
      <c r="M39" s="64"/>
      <c r="N39" s="135">
        <v>750</v>
      </c>
    </row>
    <row r="40" spans="1:14" s="186" customFormat="1" ht="17.25" thickBot="1">
      <c r="A40" s="203" t="s">
        <v>10</v>
      </c>
      <c r="B40" s="201" t="s">
        <v>9</v>
      </c>
      <c r="C40" s="27">
        <v>1.2</v>
      </c>
      <c r="D40" s="92">
        <v>100546</v>
      </c>
      <c r="E40" s="216">
        <v>0</v>
      </c>
      <c r="F40" s="216">
        <v>1400</v>
      </c>
      <c r="G40" s="216">
        <f t="shared" si="4"/>
        <v>12254.445599999999</v>
      </c>
      <c r="H40" s="47">
        <v>2039.25</v>
      </c>
      <c r="I40" s="216">
        <f>(D40-E40-F40+G40+H40)*0.5%</f>
        <v>567.19847800000002</v>
      </c>
      <c r="J40" s="217">
        <f>D40-E40-F40+G40+H40+I40</f>
        <v>114006.89407800001</v>
      </c>
      <c r="K40" s="218">
        <f>J40-G40</f>
        <v>101752.44847800001</v>
      </c>
      <c r="L40" s="79" t="s">
        <v>174</v>
      </c>
      <c r="M40" s="79"/>
      <c r="N40" s="136">
        <v>800</v>
      </c>
    </row>
    <row r="41" spans="1:14" s="186" customFormat="1" ht="13.5" thickBot="1">
      <c r="A41" s="203" t="s">
        <v>78</v>
      </c>
      <c r="B41" s="4" t="s">
        <v>76</v>
      </c>
      <c r="C41" s="27">
        <v>0.35</v>
      </c>
      <c r="D41" s="119">
        <v>105580</v>
      </c>
      <c r="E41" s="216">
        <v>0</v>
      </c>
      <c r="F41" s="216">
        <v>1400</v>
      </c>
      <c r="G41" s="216">
        <f t="shared" si="4"/>
        <v>12876.647999999999</v>
      </c>
      <c r="H41" s="47">
        <v>2039.25</v>
      </c>
      <c r="I41" s="216">
        <f>(D41-E41-F41+G41+H41)*0.5%</f>
        <v>595.47949000000006</v>
      </c>
      <c r="J41" s="217">
        <f>D41-E41-F41+G41+H41+I41</f>
        <v>119691.37749</v>
      </c>
      <c r="K41" s="218">
        <f>J41-G41</f>
        <v>106814.72949</v>
      </c>
    </row>
    <row r="42" spans="1:14" s="186" customFormat="1" ht="13.5" thickBot="1">
      <c r="A42" s="203" t="s">
        <v>79</v>
      </c>
      <c r="B42" s="4" t="s">
        <v>77</v>
      </c>
      <c r="C42" s="27">
        <v>0.12</v>
      </c>
      <c r="D42" s="119">
        <v>106576</v>
      </c>
      <c r="E42" s="114">
        <v>2000</v>
      </c>
      <c r="F42" s="216">
        <v>1400</v>
      </c>
      <c r="G42" s="216">
        <f t="shared" si="4"/>
        <v>12752.553599999999</v>
      </c>
      <c r="H42" s="47">
        <v>2039.25</v>
      </c>
      <c r="I42" s="216">
        <f>(D42-E42-F42+G42+H42)*0.5%</f>
        <v>589.83901800000001</v>
      </c>
      <c r="J42" s="217">
        <f>D42-E42-F42+G42+H42+I42</f>
        <v>118557.642618</v>
      </c>
      <c r="K42" s="218">
        <f>J42-G42</f>
        <v>105805.089018</v>
      </c>
    </row>
    <row r="43" spans="1:14" s="186" customFormat="1" ht="13.5" thickBot="1">
      <c r="A43" s="203" t="s">
        <v>11</v>
      </c>
      <c r="B43" s="201" t="s">
        <v>150</v>
      </c>
      <c r="C43" s="27">
        <v>0.28000000000000003</v>
      </c>
      <c r="D43" s="92">
        <v>101649</v>
      </c>
      <c r="E43" s="216">
        <v>0</v>
      </c>
      <c r="F43" s="216">
        <v>1400</v>
      </c>
      <c r="G43" s="216">
        <f>(D43-E43-F43)*12.36%</f>
        <v>12390.776399999999</v>
      </c>
      <c r="H43" s="47">
        <v>2039.25</v>
      </c>
      <c r="I43" s="216">
        <f t="shared" si="5"/>
        <v>573.39513199999999</v>
      </c>
      <c r="J43" s="217">
        <f t="shared" si="6"/>
        <v>115252.42153200001</v>
      </c>
      <c r="K43" s="218">
        <f t="shared" si="7"/>
        <v>102861.64513200001</v>
      </c>
    </row>
    <row r="44" spans="1:14" s="186" customFormat="1" ht="13.5" thickBot="1">
      <c r="A44" s="203" t="s">
        <v>11</v>
      </c>
      <c r="B44" s="201" t="s">
        <v>149</v>
      </c>
      <c r="C44" s="219">
        <v>0.22</v>
      </c>
      <c r="D44" s="216">
        <v>101649</v>
      </c>
      <c r="E44" s="216">
        <v>0</v>
      </c>
      <c r="F44" s="216">
        <v>1400</v>
      </c>
      <c r="G44" s="216">
        <f>(D44-E44-F44)*12.36%</f>
        <v>12390.776399999999</v>
      </c>
      <c r="H44" s="47">
        <v>2039.25</v>
      </c>
      <c r="I44" s="216">
        <f>(D44-E44-F44+G44+H44)*0.5%</f>
        <v>573.39513199999999</v>
      </c>
      <c r="J44" s="217">
        <f>D44-E44-F44+G44+H44+I44</f>
        <v>115252.42153200001</v>
      </c>
      <c r="K44" s="218">
        <f>J44-G44</f>
        <v>102861.64513200001</v>
      </c>
    </row>
    <row r="45" spans="1:14" ht="17.25" thickBot="1">
      <c r="A45" s="14" t="s">
        <v>120</v>
      </c>
      <c r="B45" s="9" t="s">
        <v>121</v>
      </c>
      <c r="C45" s="27">
        <v>0.3</v>
      </c>
      <c r="D45" s="92">
        <v>102856</v>
      </c>
      <c r="E45" s="5">
        <v>0</v>
      </c>
      <c r="F45" s="5">
        <v>1400</v>
      </c>
      <c r="G45" s="5">
        <f t="shared" ref="G45:G56" si="8">(D45-E45-F45)*12.36%</f>
        <v>12539.961599999999</v>
      </c>
      <c r="H45" s="47">
        <v>2039.25</v>
      </c>
      <c r="I45" s="5">
        <f>(D45-E45-F45+G45+H45)*0.5%</f>
        <v>580.17605800000001</v>
      </c>
      <c r="J45" s="6">
        <f>D45-E45-F45+G45+H45+I45</f>
        <v>116615.38765799999</v>
      </c>
      <c r="K45" s="15">
        <f>J45-G45</f>
        <v>104075.426058</v>
      </c>
      <c r="L45" s="68"/>
      <c r="M45" s="68"/>
      <c r="N45" s="69"/>
    </row>
    <row r="46" spans="1:14" ht="13.5" thickBot="1">
      <c r="A46" s="14" t="s">
        <v>36</v>
      </c>
      <c r="B46" s="4" t="s">
        <v>37</v>
      </c>
      <c r="C46" s="27">
        <v>0.43</v>
      </c>
      <c r="D46" s="92">
        <v>105592</v>
      </c>
      <c r="E46" s="5">
        <v>0</v>
      </c>
      <c r="F46" s="5">
        <v>1400</v>
      </c>
      <c r="G46" s="5">
        <f t="shared" si="8"/>
        <v>12878.131199999998</v>
      </c>
      <c r="H46" s="47">
        <v>2039.25</v>
      </c>
      <c r="I46" s="5">
        <f t="shared" si="5"/>
        <v>595.54690600000004</v>
      </c>
      <c r="J46" s="6">
        <f t="shared" si="6"/>
        <v>119704.92810600001</v>
      </c>
      <c r="K46" s="15">
        <f t="shared" si="7"/>
        <v>106826.796906</v>
      </c>
      <c r="L46" s="77"/>
      <c r="M46" s="77"/>
      <c r="N46" s="77"/>
    </row>
    <row r="47" spans="1:14" ht="13.5" thickBot="1">
      <c r="A47" s="14" t="s">
        <v>36</v>
      </c>
      <c r="B47" s="4" t="s">
        <v>38</v>
      </c>
      <c r="C47" s="27">
        <v>0.33</v>
      </c>
      <c r="D47" s="92">
        <v>107137</v>
      </c>
      <c r="E47" s="5">
        <v>0</v>
      </c>
      <c r="F47" s="5">
        <v>1400</v>
      </c>
      <c r="G47" s="5">
        <f t="shared" si="8"/>
        <v>13069.093199999999</v>
      </c>
      <c r="H47" s="47">
        <v>2039.25</v>
      </c>
      <c r="I47" s="5">
        <f t="shared" si="5"/>
        <v>604.22671600000001</v>
      </c>
      <c r="J47" s="6">
        <f t="shared" si="6"/>
        <v>121449.56991600001</v>
      </c>
      <c r="K47" s="15">
        <f t="shared" si="7"/>
        <v>108380.476716</v>
      </c>
      <c r="L47" s="77"/>
      <c r="M47" s="77"/>
      <c r="N47" s="77"/>
    </row>
    <row r="48" spans="1:14" ht="13.5" thickBot="1">
      <c r="A48" s="14" t="s">
        <v>36</v>
      </c>
      <c r="B48" s="4" t="s">
        <v>118</v>
      </c>
      <c r="C48" s="27">
        <v>0.22</v>
      </c>
      <c r="D48" s="92">
        <v>107094</v>
      </c>
      <c r="E48" s="5">
        <v>0</v>
      </c>
      <c r="F48" s="5">
        <v>1400</v>
      </c>
      <c r="G48" s="5">
        <f t="shared" si="8"/>
        <v>13063.778399999999</v>
      </c>
      <c r="H48" s="47">
        <v>2039.25</v>
      </c>
      <c r="I48" s="5">
        <f t="shared" si="5"/>
        <v>603.985142</v>
      </c>
      <c r="J48" s="6">
        <f t="shared" si="6"/>
        <v>121401.013542</v>
      </c>
      <c r="K48" s="15">
        <f t="shared" si="7"/>
        <v>108337.235142</v>
      </c>
      <c r="L48" s="77"/>
      <c r="M48" s="77"/>
      <c r="N48" s="77"/>
    </row>
    <row r="49" spans="1:15" ht="13.5" thickBot="1">
      <c r="A49" s="14" t="s">
        <v>36</v>
      </c>
      <c r="B49" s="4" t="s">
        <v>114</v>
      </c>
      <c r="C49" s="27"/>
      <c r="D49" s="92">
        <v>101630</v>
      </c>
      <c r="E49" s="5">
        <v>0</v>
      </c>
      <c r="F49" s="5">
        <v>1400</v>
      </c>
      <c r="G49" s="5">
        <f t="shared" si="8"/>
        <v>12388.427999999998</v>
      </c>
      <c r="H49" s="47">
        <v>2039.25</v>
      </c>
      <c r="I49" s="5">
        <f t="shared" si="5"/>
        <v>573.28839000000005</v>
      </c>
      <c r="J49" s="6">
        <f t="shared" si="6"/>
        <v>115230.96639</v>
      </c>
      <c r="K49" s="15">
        <f t="shared" si="7"/>
        <v>102842.53839</v>
      </c>
      <c r="L49" s="77"/>
      <c r="M49" s="77"/>
      <c r="N49" s="77"/>
    </row>
    <row r="50" spans="1:15" ht="13.5" thickBot="1">
      <c r="A50" s="14" t="s">
        <v>36</v>
      </c>
      <c r="B50" s="4" t="s">
        <v>145</v>
      </c>
      <c r="C50" s="27"/>
      <c r="D50" s="92">
        <v>105730</v>
      </c>
      <c r="E50" s="5">
        <v>0</v>
      </c>
      <c r="F50" s="5">
        <v>1400</v>
      </c>
      <c r="G50" s="5">
        <f>(D50-E50-F50)*12.36%</f>
        <v>12895.187999999998</v>
      </c>
      <c r="H50" s="47">
        <v>2039.25</v>
      </c>
      <c r="I50" s="5">
        <f>(D50-E50-F50+G50+H50)*0.5%</f>
        <v>596.32218999999998</v>
      </c>
      <c r="J50" s="6">
        <f>D50-E50-F50+G50+H50+I50</f>
        <v>119860.76019</v>
      </c>
      <c r="K50" s="15">
        <f>J50-G50</f>
        <v>106965.57219000001</v>
      </c>
      <c r="L50" s="77"/>
      <c r="M50" s="77"/>
      <c r="N50" s="77"/>
    </row>
    <row r="51" spans="1:15" ht="13.5" thickBot="1">
      <c r="A51" s="14" t="s">
        <v>36</v>
      </c>
      <c r="B51" s="4" t="s">
        <v>138</v>
      </c>
      <c r="C51" s="27"/>
      <c r="D51" s="92">
        <v>102814</v>
      </c>
      <c r="E51" s="92">
        <v>0</v>
      </c>
      <c r="F51" s="5">
        <v>1400</v>
      </c>
      <c r="G51" s="5">
        <f t="shared" si="8"/>
        <v>12534.770399999999</v>
      </c>
      <c r="H51" s="47">
        <v>2039.25</v>
      </c>
      <c r="I51" s="92">
        <f>(D51-E51-F51+G51+H51)*0.5%</f>
        <v>579.94010200000002</v>
      </c>
      <c r="J51" s="106">
        <f>D51-E51-F51+G51+H51+I51</f>
        <v>116567.96050199999</v>
      </c>
      <c r="K51" s="107">
        <f>J51-G51</f>
        <v>104033.19010199999</v>
      </c>
      <c r="L51" s="77"/>
      <c r="M51" s="77"/>
      <c r="N51" s="77"/>
    </row>
    <row r="52" spans="1:15" ht="13.5" thickBot="1">
      <c r="A52" s="14" t="s">
        <v>2</v>
      </c>
      <c r="B52" s="9" t="s">
        <v>3</v>
      </c>
      <c r="C52" s="27" t="s">
        <v>30</v>
      </c>
      <c r="D52" s="92">
        <v>93900</v>
      </c>
      <c r="E52" s="5">
        <v>0</v>
      </c>
      <c r="F52" s="5">
        <v>0</v>
      </c>
      <c r="G52" s="5">
        <f t="shared" si="8"/>
        <v>11606.039999999999</v>
      </c>
      <c r="H52" s="47">
        <v>2039.25</v>
      </c>
      <c r="I52" s="5">
        <f t="shared" si="5"/>
        <v>537.72645</v>
      </c>
      <c r="J52" s="6">
        <f t="shared" si="6"/>
        <v>108083.01645</v>
      </c>
      <c r="K52" s="15">
        <f t="shared" si="7"/>
        <v>96476.976450000002</v>
      </c>
      <c r="L52" s="246"/>
      <c r="M52" s="246"/>
      <c r="N52" s="77"/>
    </row>
    <row r="53" spans="1:15" ht="14.25" thickBot="1">
      <c r="A53" s="14" t="s">
        <v>2</v>
      </c>
      <c r="B53" s="9" t="s">
        <v>4</v>
      </c>
      <c r="C53" s="27" t="s">
        <v>30</v>
      </c>
      <c r="D53" s="92">
        <v>95591</v>
      </c>
      <c r="E53" s="5">
        <v>0</v>
      </c>
      <c r="F53" s="5">
        <v>0</v>
      </c>
      <c r="G53" s="5">
        <f t="shared" si="8"/>
        <v>11815.047599999998</v>
      </c>
      <c r="H53" s="47">
        <v>2039.25</v>
      </c>
      <c r="I53" s="5">
        <f t="shared" si="5"/>
        <v>547.22648800000002</v>
      </c>
      <c r="J53" s="6">
        <f t="shared" si="6"/>
        <v>109992.52408799999</v>
      </c>
      <c r="K53" s="15">
        <f t="shared" si="7"/>
        <v>98177.476487999986</v>
      </c>
      <c r="L53" s="57"/>
      <c r="M53" s="82"/>
      <c r="N53" s="77"/>
    </row>
    <row r="54" spans="1:15" ht="15.75" customHeight="1" thickBot="1">
      <c r="A54" s="13" t="s">
        <v>2</v>
      </c>
      <c r="B54" s="4" t="s">
        <v>14</v>
      </c>
      <c r="C54" s="27" t="s">
        <v>30</v>
      </c>
      <c r="D54" s="92">
        <v>95740</v>
      </c>
      <c r="E54" s="5">
        <v>0</v>
      </c>
      <c r="F54" s="5">
        <v>0</v>
      </c>
      <c r="G54" s="5">
        <f t="shared" si="8"/>
        <v>11833.463999999998</v>
      </c>
      <c r="H54" s="47">
        <v>2039.25</v>
      </c>
      <c r="I54" s="5">
        <f t="shared" si="5"/>
        <v>548.06357000000003</v>
      </c>
      <c r="J54" s="6">
        <f t="shared" si="6"/>
        <v>110160.77756999999</v>
      </c>
      <c r="K54" s="15">
        <f t="shared" si="7"/>
        <v>98327.313569999998</v>
      </c>
      <c r="L54" s="81"/>
      <c r="M54" s="82"/>
      <c r="N54" s="77"/>
    </row>
    <row r="55" spans="1:15" ht="15.75" customHeight="1" thickBot="1">
      <c r="A55" s="14" t="s">
        <v>2</v>
      </c>
      <c r="B55" s="9" t="s">
        <v>5</v>
      </c>
      <c r="C55" s="27" t="s">
        <v>30</v>
      </c>
      <c r="D55" s="92">
        <v>95292</v>
      </c>
      <c r="E55" s="5">
        <v>0</v>
      </c>
      <c r="F55" s="5">
        <v>0</v>
      </c>
      <c r="G55" s="5">
        <f t="shared" si="8"/>
        <v>11778.091199999999</v>
      </c>
      <c r="H55" s="47">
        <v>2039.25</v>
      </c>
      <c r="I55" s="5">
        <f t="shared" si="5"/>
        <v>545.54670599999997</v>
      </c>
      <c r="J55" s="6">
        <f t="shared" si="6"/>
        <v>109654.88790599999</v>
      </c>
      <c r="K55" s="15">
        <f t="shared" si="7"/>
        <v>97876.796705999994</v>
      </c>
      <c r="L55" s="81"/>
      <c r="M55" s="82"/>
      <c r="N55" s="77"/>
    </row>
    <row r="56" spans="1:15" ht="13.5" thickBot="1">
      <c r="A56" s="50" t="s">
        <v>2</v>
      </c>
      <c r="B56" s="51" t="s">
        <v>31</v>
      </c>
      <c r="C56" s="28" t="s">
        <v>30</v>
      </c>
      <c r="D56" s="93">
        <v>97172</v>
      </c>
      <c r="E56" s="52">
        <v>0</v>
      </c>
      <c r="F56" s="52">
        <v>0</v>
      </c>
      <c r="G56" s="22">
        <f t="shared" si="8"/>
        <v>12010.459199999999</v>
      </c>
      <c r="H56" s="47">
        <v>2039.25</v>
      </c>
      <c r="I56" s="22">
        <f t="shared" si="5"/>
        <v>556.10854600000005</v>
      </c>
      <c r="J56" s="32">
        <f t="shared" si="6"/>
        <v>111777.817746</v>
      </c>
      <c r="K56" s="23">
        <f t="shared" si="7"/>
        <v>99767.358546000003</v>
      </c>
      <c r="L56" s="81"/>
      <c r="M56" s="82"/>
      <c r="N56" s="77"/>
    </row>
    <row r="57" spans="1:15" ht="14.25" thickBot="1">
      <c r="B57" s="3"/>
      <c r="D57" s="7"/>
      <c r="E57" s="7"/>
      <c r="F57" s="7"/>
      <c r="G57" s="7"/>
      <c r="H57" s="7"/>
      <c r="I57" s="7"/>
      <c r="J57" s="8"/>
      <c r="L57" s="57" t="s">
        <v>115</v>
      </c>
      <c r="M57" s="82"/>
      <c r="N57" s="77"/>
    </row>
    <row r="58" spans="1:15" ht="16.5" thickBot="1">
      <c r="A58" s="241" t="s">
        <v>28</v>
      </c>
      <c r="B58" s="242"/>
      <c r="C58" s="242"/>
      <c r="D58" s="242"/>
      <c r="E58" s="242"/>
      <c r="F58" s="242"/>
      <c r="G58" s="242"/>
      <c r="H58" s="242"/>
      <c r="I58" s="242"/>
      <c r="J58" s="242"/>
      <c r="K58" s="245"/>
      <c r="L58" s="77"/>
      <c r="M58" s="77"/>
      <c r="N58" s="77"/>
    </row>
    <row r="59" spans="1:15" ht="13.5" thickBot="1">
      <c r="A59" s="247" t="s">
        <v>15</v>
      </c>
      <c r="B59" s="248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81" t="s">
        <v>74</v>
      </c>
      <c r="L59" s="80"/>
      <c r="M59" s="83"/>
      <c r="N59" s="77"/>
    </row>
    <row r="60" spans="1:15" ht="13.5" thickBot="1">
      <c r="A60" s="109" t="s">
        <v>33</v>
      </c>
      <c r="B60" s="110" t="s">
        <v>91</v>
      </c>
      <c r="C60" s="46">
        <v>0.92</v>
      </c>
      <c r="D60" s="111">
        <v>97481</v>
      </c>
      <c r="E60" s="112">
        <v>0</v>
      </c>
      <c r="F60" s="47">
        <v>1400</v>
      </c>
      <c r="G60" s="47">
        <f>(D60-E60-F60)*12.36%</f>
        <v>11875.611599999998</v>
      </c>
      <c r="H60" s="47">
        <v>2039.25</v>
      </c>
      <c r="I60" s="47">
        <f t="shared" ref="I60:I69" si="9">(D60-E60-F60+G60+H60)*0.5%</f>
        <v>549.97930800000006</v>
      </c>
      <c r="J60" s="48">
        <f t="shared" ref="J60:J69" si="10">D60-E60-F60+G60+H60+I60</f>
        <v>110545.840908</v>
      </c>
      <c r="K60" s="49">
        <f t="shared" ref="K60:K69" si="11">J60-G60</f>
        <v>98670.229307999994</v>
      </c>
      <c r="L60" s="81"/>
      <c r="M60" s="82"/>
      <c r="N60" s="124"/>
      <c r="O60" s="124"/>
    </row>
    <row r="61" spans="1:15" ht="14.25" customHeight="1" thickBot="1">
      <c r="A61" s="24" t="s">
        <v>33</v>
      </c>
      <c r="B61" s="18" t="s">
        <v>90</v>
      </c>
      <c r="C61" s="27">
        <v>2</v>
      </c>
      <c r="D61" s="97">
        <v>97481</v>
      </c>
      <c r="E61" s="17">
        <v>0</v>
      </c>
      <c r="F61" s="5">
        <v>1400</v>
      </c>
      <c r="G61" s="5">
        <f t="shared" ref="G61:G69" si="12">(D61-E61-F61)*12.36%</f>
        <v>11875.611599999998</v>
      </c>
      <c r="H61" s="47">
        <v>2039.25</v>
      </c>
      <c r="I61" s="5">
        <f>(D61-E61-F61+G61+H61)*0.5%</f>
        <v>549.97930800000006</v>
      </c>
      <c r="J61" s="6">
        <f>D61-E61-F61+G61+H61+I61</f>
        <v>110545.840908</v>
      </c>
      <c r="K61" s="15">
        <f>J61-G61</f>
        <v>98670.229307999994</v>
      </c>
      <c r="L61" s="81"/>
      <c r="M61" s="82"/>
      <c r="N61" s="124"/>
      <c r="O61" s="124"/>
    </row>
    <row r="62" spans="1:15" ht="14.25" customHeight="1" thickBot="1">
      <c r="A62" s="24" t="s">
        <v>33</v>
      </c>
      <c r="B62" s="18" t="s">
        <v>158</v>
      </c>
      <c r="C62" s="27">
        <v>2</v>
      </c>
      <c r="D62" s="97">
        <v>97979</v>
      </c>
      <c r="E62" s="17">
        <v>0</v>
      </c>
      <c r="F62" s="5">
        <v>1400</v>
      </c>
      <c r="G62" s="5">
        <f>(D62-E62-F62)*12.36%</f>
        <v>11937.1644</v>
      </c>
      <c r="H62" s="47">
        <v>2039.25</v>
      </c>
      <c r="I62" s="5">
        <f>(D62-E62-F62+G62+H62)*0.5%</f>
        <v>552.77707199999998</v>
      </c>
      <c r="J62" s="6">
        <f>D62-E62-F62+G62+H62+I62</f>
        <v>111108.19147199999</v>
      </c>
      <c r="K62" s="15">
        <f>J62-G62</f>
        <v>99171.027071999997</v>
      </c>
      <c r="L62" s="81"/>
      <c r="M62" s="82"/>
      <c r="N62" s="124"/>
      <c r="O62" s="124"/>
    </row>
    <row r="63" spans="1:15" ht="13.5" customHeight="1" thickBot="1">
      <c r="A63" s="24" t="s">
        <v>82</v>
      </c>
      <c r="B63" s="18" t="s">
        <v>13</v>
      </c>
      <c r="C63" s="27">
        <v>4.2</v>
      </c>
      <c r="D63" s="97">
        <v>97183</v>
      </c>
      <c r="E63" s="17">
        <v>0</v>
      </c>
      <c r="F63" s="5">
        <v>1400</v>
      </c>
      <c r="G63" s="5">
        <f t="shared" si="12"/>
        <v>11838.778799999998</v>
      </c>
      <c r="H63" s="47">
        <v>2039.25</v>
      </c>
      <c r="I63" s="5">
        <f t="shared" si="9"/>
        <v>548.30514400000004</v>
      </c>
      <c r="J63" s="6">
        <f t="shared" si="10"/>
        <v>110209.333944</v>
      </c>
      <c r="K63" s="15">
        <f t="shared" si="11"/>
        <v>98370.555143999998</v>
      </c>
      <c r="L63" s="81"/>
      <c r="M63" s="82"/>
      <c r="N63" s="124"/>
      <c r="O63" s="124"/>
    </row>
    <row r="64" spans="1:15" ht="13.5" thickBot="1">
      <c r="A64" s="24" t="s">
        <v>40</v>
      </c>
      <c r="B64" s="18" t="s">
        <v>39</v>
      </c>
      <c r="C64" s="27">
        <v>6.5</v>
      </c>
      <c r="D64" s="97">
        <v>98074</v>
      </c>
      <c r="E64" s="17">
        <v>0</v>
      </c>
      <c r="F64" s="5">
        <v>1400</v>
      </c>
      <c r="G64" s="5">
        <f t="shared" si="12"/>
        <v>11948.906399999998</v>
      </c>
      <c r="H64" s="47">
        <v>2039.25</v>
      </c>
      <c r="I64" s="5">
        <f t="shared" si="9"/>
        <v>553.31078200000002</v>
      </c>
      <c r="J64" s="6">
        <f t="shared" si="10"/>
        <v>111215.46718199999</v>
      </c>
      <c r="K64" s="15">
        <f t="shared" si="11"/>
        <v>99266.560782</v>
      </c>
      <c r="L64" s="81"/>
      <c r="M64" s="82"/>
      <c r="N64" s="124"/>
      <c r="O64" s="124"/>
    </row>
    <row r="65" spans="1:15" ht="13.5" thickBot="1">
      <c r="A65" s="24" t="s">
        <v>81</v>
      </c>
      <c r="B65" s="18" t="s">
        <v>87</v>
      </c>
      <c r="C65" s="27">
        <v>30</v>
      </c>
      <c r="D65" s="97">
        <v>98530</v>
      </c>
      <c r="E65" s="17">
        <v>0</v>
      </c>
      <c r="F65" s="5">
        <v>1400</v>
      </c>
      <c r="G65" s="5">
        <f t="shared" si="12"/>
        <v>12005.267999999998</v>
      </c>
      <c r="H65" s="47">
        <v>2039.25</v>
      </c>
      <c r="I65" s="5">
        <f>(D65-E65-F65+G65+H65)*0.5%</f>
        <v>555.87258999999995</v>
      </c>
      <c r="J65" s="6">
        <f>D65-E65-F65+G65+H65+I65</f>
        <v>111730.39059</v>
      </c>
      <c r="K65" s="15">
        <f>J65-G65</f>
        <v>99725.122589999999</v>
      </c>
      <c r="L65" s="77"/>
      <c r="M65" s="77"/>
      <c r="N65" s="124"/>
      <c r="O65" s="124"/>
    </row>
    <row r="66" spans="1:15" ht="13.5" thickBot="1">
      <c r="A66" s="24" t="s">
        <v>81</v>
      </c>
      <c r="B66" s="18" t="s">
        <v>80</v>
      </c>
      <c r="C66" s="27">
        <v>50</v>
      </c>
      <c r="D66" s="97">
        <v>98829</v>
      </c>
      <c r="E66" s="17">
        <v>0</v>
      </c>
      <c r="F66" s="5">
        <v>1400</v>
      </c>
      <c r="G66" s="5">
        <f t="shared" si="12"/>
        <v>12042.224399999999</v>
      </c>
      <c r="H66" s="47">
        <v>2039.25</v>
      </c>
      <c r="I66" s="5">
        <f t="shared" si="9"/>
        <v>557.55237199999999</v>
      </c>
      <c r="J66" s="6">
        <f t="shared" si="10"/>
        <v>112068.02677200001</v>
      </c>
      <c r="K66" s="15">
        <f t="shared" si="11"/>
        <v>100025.80237200001</v>
      </c>
      <c r="L66" s="77"/>
      <c r="M66" s="77"/>
      <c r="N66" s="124"/>
      <c r="O66" s="124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92705</v>
      </c>
      <c r="E67" s="17">
        <v>0</v>
      </c>
      <c r="F67" s="17">
        <v>0</v>
      </c>
      <c r="G67" s="5">
        <f t="shared" si="12"/>
        <v>11458.338</v>
      </c>
      <c r="H67" s="47">
        <v>2039.25</v>
      </c>
      <c r="I67" s="5">
        <f t="shared" si="9"/>
        <v>531.01294000000007</v>
      </c>
      <c r="J67" s="6">
        <f t="shared" si="10"/>
        <v>106733.60094</v>
      </c>
      <c r="K67" s="15">
        <f t="shared" si="11"/>
        <v>95275.262940000001</v>
      </c>
      <c r="L67" s="77"/>
      <c r="M67" s="77"/>
      <c r="N67" s="124"/>
      <c r="O67" s="124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92402</v>
      </c>
      <c r="E68" s="17">
        <v>0</v>
      </c>
      <c r="F68" s="17">
        <v>0</v>
      </c>
      <c r="G68" s="5">
        <f t="shared" si="12"/>
        <v>11420.887199999999</v>
      </c>
      <c r="H68" s="47">
        <v>2039.25</v>
      </c>
      <c r="I68" s="5">
        <f t="shared" si="9"/>
        <v>529.31068600000003</v>
      </c>
      <c r="J68" s="6">
        <f t="shared" si="10"/>
        <v>106391.44788599999</v>
      </c>
      <c r="K68" s="15">
        <f t="shared" si="11"/>
        <v>94970.560685999997</v>
      </c>
      <c r="L68" s="77"/>
      <c r="M68" s="77"/>
      <c r="N68" s="124"/>
      <c r="O68" s="124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93750</v>
      </c>
      <c r="E69" s="26">
        <v>0</v>
      </c>
      <c r="F69" s="26">
        <v>0</v>
      </c>
      <c r="G69" s="22">
        <f t="shared" si="12"/>
        <v>11587.499999999998</v>
      </c>
      <c r="H69" s="47">
        <v>2039.25</v>
      </c>
      <c r="I69" s="22">
        <f t="shared" si="9"/>
        <v>536.88374999999996</v>
      </c>
      <c r="J69" s="32">
        <f t="shared" si="10"/>
        <v>107913.63374999999</v>
      </c>
      <c r="K69" s="23">
        <f t="shared" si="11"/>
        <v>96326.133749999994</v>
      </c>
      <c r="L69" s="77"/>
      <c r="M69" s="77"/>
      <c r="N69" s="124"/>
      <c r="O69" s="124"/>
    </row>
    <row r="70" spans="1:15" ht="16.5" customHeight="1">
      <c r="A70" s="10"/>
      <c r="B70" s="11"/>
      <c r="C70" s="11"/>
      <c r="D70" s="11"/>
      <c r="E70" s="11"/>
      <c r="F70" s="11"/>
      <c r="G70" s="11"/>
      <c r="H70" s="12"/>
      <c r="I70" s="11"/>
      <c r="J70" s="11"/>
    </row>
    <row r="71" spans="1:15" ht="13.5">
      <c r="A71" s="57"/>
      <c r="B71" s="99"/>
      <c r="C71" s="77"/>
      <c r="D71" s="103"/>
      <c r="E71" s="12"/>
      <c r="F71" s="12"/>
      <c r="G71" s="12"/>
      <c r="H71" s="12"/>
      <c r="I71" s="12"/>
      <c r="J71" s="19"/>
      <c r="K71" s="19"/>
    </row>
    <row r="72" spans="1:15" ht="15">
      <c r="A72" s="16"/>
      <c r="B72" s="16"/>
      <c r="C72" s="16"/>
    </row>
    <row r="73" spans="1:15"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5">
      <c r="A74" s="125"/>
      <c r="B74" s="77"/>
      <c r="C74" s="125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5">
      <c r="A75" s="126"/>
      <c r="B75" s="126"/>
      <c r="C75" s="127"/>
      <c r="D75" s="128"/>
      <c r="E75" s="128"/>
      <c r="F75" s="128"/>
      <c r="G75" s="128"/>
      <c r="H75" s="128"/>
      <c r="I75" s="128"/>
      <c r="J75" s="127"/>
      <c r="K75" s="129"/>
      <c r="L75" s="77"/>
      <c r="M75" s="77"/>
      <c r="N75" s="77"/>
    </row>
    <row r="76" spans="1:15">
      <c r="A76" s="83"/>
      <c r="B76" s="130"/>
      <c r="C76" s="66"/>
      <c r="D76" s="123"/>
      <c r="E76" s="123"/>
      <c r="F76" s="12"/>
      <c r="G76" s="12"/>
      <c r="H76" s="12"/>
      <c r="I76" s="12"/>
      <c r="J76" s="19"/>
      <c r="K76" s="19"/>
      <c r="L76" s="77"/>
      <c r="M76" s="77"/>
      <c r="N76" s="77"/>
    </row>
    <row r="77" spans="1:15">
      <c r="A77" s="131"/>
      <c r="B77" s="130"/>
      <c r="C77" s="66"/>
      <c r="D77" s="123"/>
      <c r="E77" s="12"/>
      <c r="F77" s="12"/>
      <c r="G77" s="12"/>
      <c r="H77" s="12"/>
      <c r="I77" s="12"/>
      <c r="J77" s="19"/>
      <c r="K77" s="19"/>
      <c r="L77" s="77"/>
      <c r="M77" s="77"/>
      <c r="N77" s="77"/>
    </row>
    <row r="78" spans="1:1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5">
      <c r="A80" s="125"/>
      <c r="B80" s="77"/>
      <c r="C80" s="12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>
      <c r="A82" s="126"/>
      <c r="B82" s="126"/>
      <c r="C82" s="128"/>
      <c r="D82" s="128"/>
      <c r="E82" s="128"/>
      <c r="F82" s="128"/>
      <c r="G82" s="128"/>
      <c r="H82" s="128"/>
      <c r="I82" s="128"/>
      <c r="J82" s="127"/>
      <c r="K82" s="129"/>
      <c r="L82" s="77"/>
      <c r="M82" s="77"/>
      <c r="N82" s="77"/>
    </row>
    <row r="83" spans="1:14">
      <c r="A83" s="65"/>
      <c r="B83" s="65"/>
      <c r="C83" s="66"/>
      <c r="D83" s="124"/>
      <c r="E83" s="67"/>
      <c r="F83" s="12"/>
      <c r="G83" s="12"/>
      <c r="H83" s="12"/>
      <c r="I83" s="12"/>
      <c r="J83" s="19"/>
      <c r="K83" s="19"/>
      <c r="L83" s="77"/>
      <c r="M83" s="77"/>
      <c r="N83" s="77"/>
    </row>
    <row r="84" spans="1:14">
      <c r="A84" s="65"/>
      <c r="B84" s="65"/>
      <c r="C84" s="66"/>
      <c r="D84" s="124"/>
      <c r="E84" s="67"/>
      <c r="F84" s="12"/>
      <c r="G84" s="12"/>
      <c r="H84" s="12"/>
      <c r="I84" s="12"/>
      <c r="J84" s="19"/>
      <c r="K84" s="19"/>
      <c r="L84" s="77"/>
      <c r="M84" s="77"/>
      <c r="N84" s="77"/>
    </row>
    <row r="85" spans="1:14">
      <c r="A85" s="65"/>
      <c r="B85" s="65"/>
      <c r="C85" s="66"/>
      <c r="D85" s="124"/>
      <c r="E85" s="67"/>
      <c r="F85" s="12"/>
      <c r="G85" s="12"/>
      <c r="H85" s="12"/>
      <c r="I85" s="12"/>
      <c r="J85" s="19"/>
      <c r="K85" s="19"/>
      <c r="L85" s="77"/>
      <c r="M85" s="77"/>
      <c r="N85" s="77"/>
    </row>
    <row r="86" spans="1:14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>
      <c r="A88" s="125"/>
      <c r="B88" s="77"/>
      <c r="C88" s="125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>
      <c r="A89" s="126"/>
      <c r="B89" s="126"/>
      <c r="C89" s="127"/>
      <c r="D89" s="128"/>
      <c r="E89" s="128"/>
      <c r="F89" s="128"/>
      <c r="G89" s="128"/>
      <c r="H89" s="128"/>
      <c r="I89" s="128"/>
      <c r="J89" s="127"/>
      <c r="K89" s="129"/>
      <c r="L89" s="77"/>
      <c r="M89" s="77"/>
      <c r="N89" s="77"/>
    </row>
    <row r="90" spans="1:14">
      <c r="A90" s="83"/>
      <c r="B90" s="130"/>
      <c r="C90" s="66"/>
      <c r="D90" s="123"/>
      <c r="E90" s="123"/>
      <c r="F90" s="12"/>
      <c r="G90" s="12"/>
      <c r="H90" s="12"/>
      <c r="I90" s="12"/>
      <c r="J90" s="19"/>
      <c r="K90" s="19"/>
      <c r="L90" s="77"/>
      <c r="M90" s="77"/>
      <c r="N90" s="77"/>
    </row>
    <row r="91" spans="1:14">
      <c r="A91" s="131"/>
      <c r="B91" s="130"/>
      <c r="C91" s="66"/>
      <c r="D91" s="123"/>
      <c r="E91" s="12"/>
      <c r="F91" s="12"/>
      <c r="G91" s="12"/>
      <c r="H91" s="12"/>
      <c r="I91" s="12"/>
      <c r="J91" s="19"/>
      <c r="K91" s="19"/>
      <c r="L91" s="77"/>
      <c r="M91" s="77"/>
      <c r="N91" s="77"/>
    </row>
    <row r="92" spans="1:14"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</sheetData>
  <mergeCells count="16">
    <mergeCell ref="A59:B59"/>
    <mergeCell ref="A11:B11"/>
    <mergeCell ref="A31:K31"/>
    <mergeCell ref="A58:K58"/>
    <mergeCell ref="L9:N10"/>
    <mergeCell ref="L32:N33"/>
    <mergeCell ref="A9:K9"/>
    <mergeCell ref="A32:B32"/>
    <mergeCell ref="A10:K10"/>
    <mergeCell ref="L52:M52"/>
    <mergeCell ref="B5:K5"/>
    <mergeCell ref="A6:K6"/>
    <mergeCell ref="A1:K1"/>
    <mergeCell ref="A2:K2"/>
    <mergeCell ref="B3:K3"/>
    <mergeCell ref="B4:K4"/>
  </mergeCells>
  <phoneticPr fontId="2" type="noConversion"/>
  <pageMargins left="0.511811023622047" right="0.23622047244094499" top="0.261811024" bottom="0.261811024" header="0.23622047244094499" footer="0.511811023622047"/>
  <pageSetup paperSize="9" scale="5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"/>
  <sheetViews>
    <sheetView topLeftCell="B31" workbookViewId="0">
      <selection activeCell="L17" sqref="L17"/>
    </sheetView>
  </sheetViews>
  <sheetFormatPr defaultRowHeight="12.75"/>
  <cols>
    <col min="1" max="1" width="11.5703125" bestFit="1" customWidth="1"/>
    <col min="2" max="2" width="17.85546875" bestFit="1" customWidth="1"/>
    <col min="3" max="3" width="6.28515625" bestFit="1" customWidth="1"/>
    <col min="4" max="4" width="9.5703125" bestFit="1" customWidth="1"/>
    <col min="5" max="5" width="10.7109375" bestFit="1" customWidth="1"/>
    <col min="6" max="6" width="7.5703125" bestFit="1" customWidth="1"/>
    <col min="7" max="7" width="11.140625" bestFit="1" customWidth="1"/>
    <col min="8" max="8" width="9.5703125" bestFit="1" customWidth="1"/>
    <col min="9" max="9" width="11.28515625" bestFit="1" customWidth="1"/>
    <col min="10" max="10" width="9.5703125" bestFit="1" customWidth="1"/>
    <col min="11" max="11" width="13.140625" customWidth="1"/>
    <col min="12" max="12" width="28.7109375" customWidth="1"/>
    <col min="13" max="13" width="15.5703125" customWidth="1"/>
    <col min="14" max="14" width="4.42578125" bestFit="1" customWidth="1"/>
    <col min="15" max="15" width="1.28515625" customWidth="1"/>
  </cols>
  <sheetData>
    <row r="1" spans="1:14" ht="23.25">
      <c r="A1" s="231" t="s">
        <v>110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76"/>
      <c r="N1" s="76"/>
    </row>
    <row r="2" spans="1:14" ht="16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77"/>
      <c r="N2" s="77"/>
    </row>
    <row r="3" spans="1:14" ht="15">
      <c r="A3" s="84"/>
      <c r="B3" s="228" t="s">
        <v>106</v>
      </c>
      <c r="C3" s="228"/>
      <c r="D3" s="228"/>
      <c r="E3" s="228"/>
      <c r="F3" s="228"/>
      <c r="G3" s="228"/>
      <c r="H3" s="228"/>
      <c r="I3" s="228"/>
      <c r="J3" s="228"/>
      <c r="K3" s="228"/>
      <c r="L3" s="77"/>
      <c r="M3" s="77"/>
      <c r="N3" s="77"/>
    </row>
    <row r="4" spans="1:14" ht="15">
      <c r="A4" s="84"/>
      <c r="B4" s="228" t="s">
        <v>107</v>
      </c>
      <c r="C4" s="228"/>
      <c r="D4" s="228"/>
      <c r="E4" s="228"/>
      <c r="F4" s="228"/>
      <c r="G4" s="228"/>
      <c r="H4" s="228"/>
      <c r="I4" s="228"/>
      <c r="J4" s="228"/>
      <c r="K4" s="228"/>
      <c r="L4" s="77"/>
      <c r="M4" s="77"/>
      <c r="N4" s="77"/>
    </row>
    <row r="5" spans="1:14" ht="15">
      <c r="A5" s="84"/>
      <c r="B5" s="228" t="s">
        <v>108</v>
      </c>
      <c r="C5" s="228"/>
      <c r="D5" s="228"/>
      <c r="E5" s="228"/>
      <c r="F5" s="228"/>
      <c r="G5" s="228"/>
      <c r="H5" s="228"/>
      <c r="I5" s="228"/>
      <c r="J5" s="228"/>
      <c r="K5" s="228"/>
      <c r="L5" s="77"/>
      <c r="M5" s="77"/>
      <c r="N5" s="77"/>
    </row>
    <row r="6" spans="1:14" ht="18.75" thickBot="1">
      <c r="A6" s="229" t="s">
        <v>109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"/>
      <c r="M6" s="2"/>
      <c r="N6" s="2"/>
    </row>
    <row r="7" spans="1:14" ht="13.5" thickBot="1">
      <c r="L7" s="137"/>
      <c r="M7" s="76"/>
      <c r="N7" s="1"/>
    </row>
    <row r="8" spans="1:14" ht="16.5" customHeight="1" thickBot="1">
      <c r="A8" s="241" t="s">
        <v>201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35" t="s">
        <v>159</v>
      </c>
      <c r="M8" s="236"/>
      <c r="N8" s="237"/>
    </row>
    <row r="9" spans="1:14" ht="16.5" customHeight="1" thickBot="1">
      <c r="A9" s="254" t="s">
        <v>85</v>
      </c>
      <c r="B9" s="255"/>
      <c r="C9" s="255"/>
      <c r="D9" s="255"/>
      <c r="E9" s="255"/>
      <c r="F9" s="255"/>
      <c r="G9" s="255"/>
      <c r="H9" s="255"/>
      <c r="I9" s="256"/>
      <c r="J9" s="29"/>
      <c r="K9" s="76"/>
      <c r="L9" s="238"/>
      <c r="M9" s="239"/>
      <c r="N9" s="240"/>
    </row>
    <row r="10" spans="1:14" ht="17.25" thickBot="1">
      <c r="A10" s="249" t="s">
        <v>15</v>
      </c>
      <c r="B10" s="248"/>
      <c r="C10" s="43" t="s">
        <v>8</v>
      </c>
      <c r="D10" s="42" t="s">
        <v>0</v>
      </c>
      <c r="E10" s="42" t="s">
        <v>75</v>
      </c>
      <c r="F10" s="42" t="s">
        <v>16</v>
      </c>
      <c r="G10" s="42" t="s">
        <v>141</v>
      </c>
      <c r="H10" s="42" t="s">
        <v>18</v>
      </c>
      <c r="I10" s="42" t="s">
        <v>17</v>
      </c>
      <c r="J10" s="43" t="s">
        <v>1</v>
      </c>
      <c r="K10" s="178" t="s">
        <v>74</v>
      </c>
      <c r="L10" s="61" t="s">
        <v>160</v>
      </c>
      <c r="M10" s="62"/>
      <c r="N10" s="134">
        <v>300</v>
      </c>
    </row>
    <row r="11" spans="1:14" ht="17.25" thickBot="1">
      <c r="A11" s="44" t="s">
        <v>198</v>
      </c>
      <c r="B11" s="165" t="s">
        <v>130</v>
      </c>
      <c r="C11" s="46">
        <v>11</v>
      </c>
      <c r="D11" s="104">
        <v>94305</v>
      </c>
      <c r="E11" s="47">
        <v>0</v>
      </c>
      <c r="F11" s="47">
        <v>1400</v>
      </c>
      <c r="G11" s="47">
        <f>(D11-E11-F11)*12.36%</f>
        <v>11483.057999999999</v>
      </c>
      <c r="H11" s="47">
        <v>2039.25</v>
      </c>
      <c r="I11" s="47">
        <f t="shared" ref="I11:I28" si="0">(D11-E11-F11+G11+H11)*0.5%</f>
        <v>532.13654000000008</v>
      </c>
      <c r="J11" s="48">
        <f t="shared" ref="J11:J28" si="1">D11-E11-F11+G11+H11+I11</f>
        <v>106959.44454000001</v>
      </c>
      <c r="K11" s="49">
        <f t="shared" ref="K11:K28" si="2">J11-G11</f>
        <v>95476.386540000007</v>
      </c>
      <c r="L11" s="64" t="s">
        <v>161</v>
      </c>
      <c r="M11" s="64"/>
      <c r="N11" s="135">
        <v>400</v>
      </c>
    </row>
    <row r="12" spans="1:14" ht="17.25" thickBot="1">
      <c r="A12" s="13" t="s">
        <v>198</v>
      </c>
      <c r="B12" s="166" t="s">
        <v>126</v>
      </c>
      <c r="C12" s="27" t="s">
        <v>129</v>
      </c>
      <c r="D12" s="92">
        <v>93509</v>
      </c>
      <c r="E12" s="5">
        <v>0</v>
      </c>
      <c r="F12" s="5">
        <v>1400</v>
      </c>
      <c r="G12" s="5">
        <f t="shared" ref="G12:G28" si="3">(D12-E12-F12)*12.36%</f>
        <v>11384.672399999999</v>
      </c>
      <c r="H12" s="47">
        <v>2039.25</v>
      </c>
      <c r="I12" s="5">
        <f t="shared" si="0"/>
        <v>527.66461200000003</v>
      </c>
      <c r="J12" s="6">
        <f t="shared" si="1"/>
        <v>106060.58701199999</v>
      </c>
      <c r="K12" s="15">
        <f t="shared" si="2"/>
        <v>94675.914611999993</v>
      </c>
      <c r="L12" s="64" t="s">
        <v>162</v>
      </c>
      <c r="M12" s="64"/>
      <c r="N12" s="135">
        <v>500</v>
      </c>
    </row>
    <row r="13" spans="1:14" ht="17.25" thickBot="1">
      <c r="A13" s="13" t="s">
        <v>198</v>
      </c>
      <c r="B13" s="166" t="s">
        <v>22</v>
      </c>
      <c r="C13" s="27">
        <v>6</v>
      </c>
      <c r="D13" s="92">
        <v>94460</v>
      </c>
      <c r="E13" s="5">
        <v>0</v>
      </c>
      <c r="F13" s="5">
        <v>1400</v>
      </c>
      <c r="G13" s="5">
        <f t="shared" si="3"/>
        <v>11502.215999999999</v>
      </c>
      <c r="H13" s="47">
        <v>2039.25</v>
      </c>
      <c r="I13" s="5">
        <f t="shared" si="0"/>
        <v>533.00733000000002</v>
      </c>
      <c r="J13" s="6">
        <f t="shared" si="1"/>
        <v>107134.47332999999</v>
      </c>
      <c r="K13" s="15">
        <f t="shared" si="2"/>
        <v>95632.257329999993</v>
      </c>
      <c r="L13" s="64" t="s">
        <v>163</v>
      </c>
      <c r="M13" s="64"/>
      <c r="N13" s="135">
        <v>600</v>
      </c>
    </row>
    <row r="14" spans="1:14" ht="17.25" thickBot="1">
      <c r="A14" s="13" t="s">
        <v>198</v>
      </c>
      <c r="B14" s="166" t="s">
        <v>23</v>
      </c>
      <c r="C14" s="27">
        <v>3</v>
      </c>
      <c r="D14" s="92">
        <v>94457</v>
      </c>
      <c r="E14" s="5">
        <v>0</v>
      </c>
      <c r="F14" s="5">
        <v>1400</v>
      </c>
      <c r="G14" s="5">
        <f t="shared" si="3"/>
        <v>11501.8452</v>
      </c>
      <c r="H14" s="47">
        <v>2039.25</v>
      </c>
      <c r="I14" s="5">
        <f t="shared" si="0"/>
        <v>532.99047599999994</v>
      </c>
      <c r="J14" s="6">
        <f t="shared" si="1"/>
        <v>107131.085676</v>
      </c>
      <c r="K14" s="15">
        <f t="shared" si="2"/>
        <v>95629.240476000006</v>
      </c>
      <c r="L14" s="64" t="s">
        <v>164</v>
      </c>
      <c r="M14" s="64"/>
      <c r="N14" s="135">
        <v>700</v>
      </c>
    </row>
    <row r="15" spans="1:14" ht="17.25" thickBot="1">
      <c r="A15" s="13" t="s">
        <v>7</v>
      </c>
      <c r="B15" s="166" t="s">
        <v>19</v>
      </c>
      <c r="C15" s="27">
        <v>3</v>
      </c>
      <c r="D15" s="92">
        <v>96246</v>
      </c>
      <c r="E15" s="92">
        <v>0</v>
      </c>
      <c r="F15" s="5">
        <v>1400</v>
      </c>
      <c r="G15" s="5">
        <f t="shared" si="3"/>
        <v>11722.9656</v>
      </c>
      <c r="H15" s="47">
        <v>2039.25</v>
      </c>
      <c r="I15" s="5">
        <f t="shared" si="0"/>
        <v>543.04107799999997</v>
      </c>
      <c r="J15" s="6">
        <f t="shared" si="1"/>
        <v>109151.25667799999</v>
      </c>
      <c r="K15" s="15">
        <f t="shared" si="2"/>
        <v>97428.291077999995</v>
      </c>
      <c r="L15" s="64" t="s">
        <v>165</v>
      </c>
      <c r="M15" s="64"/>
      <c r="N15" s="135">
        <v>800</v>
      </c>
    </row>
    <row r="16" spans="1:14" ht="17.25" thickBot="1">
      <c r="A16" s="13" t="s">
        <v>20</v>
      </c>
      <c r="B16" s="166" t="s">
        <v>21</v>
      </c>
      <c r="C16" s="27">
        <v>11</v>
      </c>
      <c r="D16" s="92">
        <v>97139</v>
      </c>
      <c r="E16" s="5">
        <v>0</v>
      </c>
      <c r="F16" s="5">
        <v>1400</v>
      </c>
      <c r="G16" s="5">
        <f t="shared" si="3"/>
        <v>11833.340399999999</v>
      </c>
      <c r="H16" s="47">
        <v>2039.25</v>
      </c>
      <c r="I16" s="5">
        <f t="shared" si="0"/>
        <v>548.057952</v>
      </c>
      <c r="J16" s="6">
        <f t="shared" si="1"/>
        <v>110159.648352</v>
      </c>
      <c r="K16" s="15">
        <f t="shared" si="2"/>
        <v>98326.307952000003</v>
      </c>
      <c r="L16" s="79" t="s">
        <v>166</v>
      </c>
      <c r="M16" s="79"/>
      <c r="N16" s="136">
        <v>900</v>
      </c>
    </row>
    <row r="17" spans="1:14" ht="13.5" thickBot="1">
      <c r="A17" s="13" t="s">
        <v>199</v>
      </c>
      <c r="B17" s="166" t="s">
        <v>89</v>
      </c>
      <c r="C17" s="27">
        <v>12</v>
      </c>
      <c r="D17" s="92">
        <v>100771</v>
      </c>
      <c r="E17" s="5">
        <v>0</v>
      </c>
      <c r="F17" s="5">
        <v>1400</v>
      </c>
      <c r="G17" s="5">
        <f t="shared" si="3"/>
        <v>12282.255599999999</v>
      </c>
      <c r="H17" s="47">
        <v>2039.25</v>
      </c>
      <c r="I17" s="5">
        <f t="shared" si="0"/>
        <v>568.46252800000002</v>
      </c>
      <c r="J17" s="6">
        <f t="shared" si="1"/>
        <v>114260.96812800001</v>
      </c>
      <c r="K17" s="15">
        <f t="shared" si="2"/>
        <v>101978.712528</v>
      </c>
    </row>
    <row r="18" spans="1:14" ht="17.25" thickBot="1">
      <c r="A18" s="13" t="s">
        <v>123</v>
      </c>
      <c r="B18" s="166" t="s">
        <v>122</v>
      </c>
      <c r="C18" s="27">
        <v>1.9</v>
      </c>
      <c r="D18" s="92">
        <v>101468</v>
      </c>
      <c r="E18" s="5">
        <v>0</v>
      </c>
      <c r="F18" s="5">
        <v>1400</v>
      </c>
      <c r="G18" s="5">
        <f t="shared" si="3"/>
        <v>12368.404799999998</v>
      </c>
      <c r="H18" s="47">
        <v>2039.25</v>
      </c>
      <c r="I18" s="5">
        <f t="shared" si="0"/>
        <v>572.37827400000003</v>
      </c>
      <c r="J18" s="6">
        <f t="shared" si="1"/>
        <v>115048.03307400001</v>
      </c>
      <c r="K18" s="15">
        <f t="shared" si="2"/>
        <v>102679.628274</v>
      </c>
      <c r="L18" s="68"/>
      <c r="M18" s="68"/>
      <c r="N18" s="69"/>
    </row>
    <row r="19" spans="1:14" ht="17.25" thickBot="1">
      <c r="A19" s="13" t="s">
        <v>199</v>
      </c>
      <c r="B19" s="166" t="s">
        <v>124</v>
      </c>
      <c r="C19" s="27"/>
      <c r="D19" s="92">
        <v>97587</v>
      </c>
      <c r="E19" s="5">
        <v>0</v>
      </c>
      <c r="F19" s="5">
        <v>1400</v>
      </c>
      <c r="G19" s="5">
        <f t="shared" si="3"/>
        <v>11888.713199999998</v>
      </c>
      <c r="H19" s="47">
        <v>2039.25</v>
      </c>
      <c r="I19" s="5">
        <f>(D19-E19-F19+G19+H19)*0.5%</f>
        <v>550.57481600000006</v>
      </c>
      <c r="J19" s="6">
        <f>D19-E19-F19+G19+H19+I19</f>
        <v>110665.53801599999</v>
      </c>
      <c r="K19" s="15">
        <f>J19-G19</f>
        <v>98776.824815999993</v>
      </c>
      <c r="L19" s="68"/>
      <c r="M19" s="68"/>
      <c r="N19" s="69"/>
    </row>
    <row r="20" spans="1:14" ht="17.25" thickBot="1">
      <c r="A20" s="13" t="s">
        <v>133</v>
      </c>
      <c r="B20" s="166" t="s">
        <v>132</v>
      </c>
      <c r="C20" s="27">
        <v>12</v>
      </c>
      <c r="D20" s="92">
        <v>98003</v>
      </c>
      <c r="E20" s="5">
        <v>0</v>
      </c>
      <c r="F20" s="5">
        <v>1400</v>
      </c>
      <c r="G20" s="5">
        <f t="shared" si="3"/>
        <v>11940.130799999999</v>
      </c>
      <c r="H20" s="47">
        <v>2039.25</v>
      </c>
      <c r="I20" s="5">
        <f>(D20-E20-F20+G20+H20)*0.5%</f>
        <v>552.91190400000005</v>
      </c>
      <c r="J20" s="6">
        <f>D20-E20-F20+G20+H20+I20</f>
        <v>111135.29270399999</v>
      </c>
      <c r="K20" s="15">
        <f>J20-G20</f>
        <v>99195.161903999993</v>
      </c>
      <c r="L20" s="68"/>
      <c r="M20" s="68"/>
      <c r="N20" s="69"/>
    </row>
    <row r="21" spans="1:14" ht="17.25" thickBot="1">
      <c r="A21" s="13" t="s">
        <v>133</v>
      </c>
      <c r="B21" s="166" t="s">
        <v>134</v>
      </c>
      <c r="C21" s="27">
        <v>12</v>
      </c>
      <c r="D21" s="92">
        <v>98381</v>
      </c>
      <c r="E21" s="5">
        <v>0</v>
      </c>
      <c r="F21" s="5">
        <v>1400</v>
      </c>
      <c r="G21" s="5">
        <f t="shared" si="3"/>
        <v>11986.851599999998</v>
      </c>
      <c r="H21" s="47">
        <v>2039.25</v>
      </c>
      <c r="I21" s="5">
        <f>(D21-E21-F21+G21+H21)*0.5%</f>
        <v>555.03550799999994</v>
      </c>
      <c r="J21" s="6">
        <f>D21-E21-F21+G21+H21+I21</f>
        <v>111562.137108</v>
      </c>
      <c r="K21" s="15">
        <f>J21-G21</f>
        <v>99575.285508000001</v>
      </c>
      <c r="L21" s="68"/>
      <c r="M21" s="68"/>
      <c r="N21" s="69"/>
    </row>
    <row r="22" spans="1:14" ht="17.25" thickBot="1">
      <c r="A22" s="13" t="s">
        <v>133</v>
      </c>
      <c r="B22" s="166" t="s">
        <v>196</v>
      </c>
      <c r="C22" s="27">
        <v>10</v>
      </c>
      <c r="D22" s="92">
        <v>99677</v>
      </c>
      <c r="E22" s="5">
        <v>0</v>
      </c>
      <c r="F22" s="5">
        <v>1400</v>
      </c>
      <c r="G22" s="5">
        <f t="shared" si="3"/>
        <v>12147.037199999999</v>
      </c>
      <c r="H22" s="47">
        <v>2039.25</v>
      </c>
      <c r="I22" s="5">
        <f>(D22-E22-F22+G22+H22)*0.5%</f>
        <v>562.31643599999995</v>
      </c>
      <c r="J22" s="6">
        <f>D22-E22-F22+G22+H22+I22</f>
        <v>113025.60363599999</v>
      </c>
      <c r="K22" s="15">
        <f>J22-G22</f>
        <v>100878.56643599999</v>
      </c>
      <c r="L22" s="68"/>
      <c r="M22" s="68"/>
      <c r="N22" s="69"/>
    </row>
    <row r="23" spans="1:14" ht="17.25" thickBot="1">
      <c r="A23" s="13" t="s">
        <v>133</v>
      </c>
      <c r="B23" s="166" t="s">
        <v>104</v>
      </c>
      <c r="C23" s="27">
        <v>3</v>
      </c>
      <c r="D23" s="92">
        <v>97886</v>
      </c>
      <c r="E23" s="5">
        <v>0</v>
      </c>
      <c r="F23" s="5">
        <v>1400</v>
      </c>
      <c r="G23" s="5">
        <f t="shared" si="3"/>
        <v>11925.669599999999</v>
      </c>
      <c r="H23" s="47">
        <v>2039.25</v>
      </c>
      <c r="I23" s="5">
        <f t="shared" si="0"/>
        <v>552.25459799999999</v>
      </c>
      <c r="J23" s="6">
        <f t="shared" si="1"/>
        <v>111003.17419799999</v>
      </c>
      <c r="K23" s="15">
        <f t="shared" si="2"/>
        <v>99077.504598</v>
      </c>
      <c r="L23" s="68"/>
      <c r="M23" s="68"/>
      <c r="N23" s="69"/>
    </row>
    <row r="24" spans="1:14" ht="17.25" thickBot="1">
      <c r="A24" s="13" t="s">
        <v>133</v>
      </c>
      <c r="B24" s="166" t="s">
        <v>113</v>
      </c>
      <c r="C24" s="27">
        <v>8</v>
      </c>
      <c r="D24" s="92">
        <v>102413</v>
      </c>
      <c r="E24" s="5">
        <v>0</v>
      </c>
      <c r="F24" s="5">
        <v>1400</v>
      </c>
      <c r="G24" s="5">
        <f t="shared" si="3"/>
        <v>12485.206799999998</v>
      </c>
      <c r="H24" s="47">
        <v>2039.25</v>
      </c>
      <c r="I24" s="5">
        <f t="shared" si="0"/>
        <v>577.68728399999998</v>
      </c>
      <c r="J24" s="6">
        <f t="shared" si="1"/>
        <v>116115.144084</v>
      </c>
      <c r="K24" s="15">
        <f t="shared" si="2"/>
        <v>103629.937284</v>
      </c>
      <c r="L24" s="68"/>
      <c r="M24" s="68"/>
      <c r="N24" s="69"/>
    </row>
    <row r="25" spans="1:14" ht="17.25" thickBot="1">
      <c r="A25" s="13" t="s">
        <v>133</v>
      </c>
      <c r="B25" s="166" t="s">
        <v>131</v>
      </c>
      <c r="C25" s="27"/>
      <c r="D25" s="92">
        <v>98135</v>
      </c>
      <c r="E25" s="5">
        <v>0</v>
      </c>
      <c r="F25" s="5">
        <v>1400</v>
      </c>
      <c r="G25" s="5">
        <f t="shared" si="3"/>
        <v>11956.445999999998</v>
      </c>
      <c r="H25" s="47">
        <v>2039.25</v>
      </c>
      <c r="I25" s="5">
        <f>(D25-E25-F25+G25+H25)*0.5%</f>
        <v>553.65347999999994</v>
      </c>
      <c r="J25" s="6">
        <f>D25-E25-F25+G25+H25+I25</f>
        <v>111284.34947999999</v>
      </c>
      <c r="K25" s="15">
        <f>J25-G25</f>
        <v>99327.903479999994</v>
      </c>
      <c r="L25" s="68"/>
      <c r="M25" s="68"/>
      <c r="N25" s="69"/>
    </row>
    <row r="26" spans="1:14" ht="17.25" thickBot="1">
      <c r="A26" s="74" t="s">
        <v>125</v>
      </c>
      <c r="B26" s="166" t="s">
        <v>127</v>
      </c>
      <c r="C26" s="27" t="s">
        <v>128</v>
      </c>
      <c r="D26" s="92">
        <v>96997</v>
      </c>
      <c r="E26" s="5">
        <v>0</v>
      </c>
      <c r="F26" s="5">
        <v>1400</v>
      </c>
      <c r="G26" s="5">
        <f t="shared" si="3"/>
        <v>11815.789199999999</v>
      </c>
      <c r="H26" s="47">
        <v>2039.25</v>
      </c>
      <c r="I26" s="5">
        <f t="shared" si="0"/>
        <v>547.26019599999995</v>
      </c>
      <c r="J26" s="6">
        <f t="shared" si="1"/>
        <v>109999.299396</v>
      </c>
      <c r="K26" s="15">
        <f t="shared" si="2"/>
        <v>98183.510196000003</v>
      </c>
      <c r="L26" s="68"/>
      <c r="M26" s="68"/>
      <c r="N26" s="69"/>
    </row>
    <row r="27" spans="1:14" ht="13.5" thickBot="1">
      <c r="A27" s="13" t="s">
        <v>2</v>
      </c>
      <c r="B27" s="166" t="s">
        <v>94</v>
      </c>
      <c r="C27" s="27" t="s">
        <v>30</v>
      </c>
      <c r="D27" s="92">
        <v>88236</v>
      </c>
      <c r="E27" s="5">
        <v>0</v>
      </c>
      <c r="F27" s="5">
        <v>0</v>
      </c>
      <c r="G27" s="5">
        <f t="shared" si="3"/>
        <v>10905.969599999999</v>
      </c>
      <c r="H27" s="47">
        <v>2039.25</v>
      </c>
      <c r="I27" s="5">
        <f t="shared" si="0"/>
        <v>505.90609799999999</v>
      </c>
      <c r="J27" s="6">
        <f t="shared" si="1"/>
        <v>101687.125698</v>
      </c>
      <c r="K27" s="15">
        <f t="shared" si="2"/>
        <v>90781.156098000007</v>
      </c>
    </row>
    <row r="28" spans="1:14" ht="13.5" thickBot="1">
      <c r="A28" s="20" t="s">
        <v>2</v>
      </c>
      <c r="B28" s="167" t="s">
        <v>95</v>
      </c>
      <c r="C28" s="28" t="s">
        <v>30</v>
      </c>
      <c r="D28" s="95">
        <v>88236</v>
      </c>
      <c r="E28" s="22">
        <v>0</v>
      </c>
      <c r="F28" s="22">
        <v>0</v>
      </c>
      <c r="G28" s="22">
        <f t="shared" si="3"/>
        <v>10905.969599999999</v>
      </c>
      <c r="H28" s="47">
        <v>2039.25</v>
      </c>
      <c r="I28" s="22">
        <f t="shared" si="0"/>
        <v>505.90609799999999</v>
      </c>
      <c r="J28" s="32">
        <f t="shared" si="1"/>
        <v>101687.125698</v>
      </c>
      <c r="K28" s="23">
        <f t="shared" si="2"/>
        <v>90781.156098000007</v>
      </c>
    </row>
    <row r="29" spans="1:14" ht="13.5" thickBot="1">
      <c r="B29" s="3"/>
      <c r="D29" s="7"/>
      <c r="E29" s="7"/>
      <c r="F29" s="7"/>
      <c r="G29" s="7"/>
      <c r="H29" s="7"/>
      <c r="I29" s="7"/>
      <c r="J29" s="8"/>
    </row>
    <row r="30" spans="1:14" ht="16.5" thickBot="1">
      <c r="A30" s="252" t="s">
        <v>86</v>
      </c>
      <c r="B30" s="257"/>
      <c r="C30" s="257"/>
      <c r="D30" s="257"/>
      <c r="E30" s="257"/>
      <c r="F30" s="257"/>
      <c r="G30" s="257"/>
      <c r="H30" s="257"/>
      <c r="I30" s="257"/>
      <c r="J30" s="257"/>
      <c r="K30" s="116"/>
    </row>
    <row r="31" spans="1:14" ht="13.5" customHeight="1" thickBot="1">
      <c r="A31" s="249" t="s">
        <v>15</v>
      </c>
      <c r="B31" s="248"/>
      <c r="C31" s="43" t="s">
        <v>8</v>
      </c>
      <c r="D31" s="42" t="s">
        <v>0</v>
      </c>
      <c r="E31" s="42" t="s">
        <v>75</v>
      </c>
      <c r="F31" s="42" t="s">
        <v>16</v>
      </c>
      <c r="G31" s="42" t="s">
        <v>141</v>
      </c>
      <c r="H31" s="42" t="s">
        <v>18</v>
      </c>
      <c r="I31" s="42" t="s">
        <v>17</v>
      </c>
      <c r="J31" s="43" t="s">
        <v>1</v>
      </c>
      <c r="K31" s="178" t="s">
        <v>74</v>
      </c>
      <c r="L31" s="235" t="s">
        <v>167</v>
      </c>
      <c r="M31" s="236"/>
      <c r="N31" s="237"/>
    </row>
    <row r="32" spans="1:14" ht="13.5" customHeight="1" thickBot="1">
      <c r="A32" s="175" t="s">
        <v>7</v>
      </c>
      <c r="B32" s="165" t="s">
        <v>25</v>
      </c>
      <c r="C32" s="46">
        <v>0.9</v>
      </c>
      <c r="D32" s="104">
        <v>99734</v>
      </c>
      <c r="E32" s="47">
        <v>0</v>
      </c>
      <c r="F32" s="47">
        <v>1400</v>
      </c>
      <c r="G32" s="47">
        <f>(D32-E32-F32)*12.36%</f>
        <v>12154.082399999999</v>
      </c>
      <c r="H32" s="47">
        <v>2039.25</v>
      </c>
      <c r="I32" s="47">
        <f t="shared" ref="I32:I38" si="4">(D32-E32-F32+G32+H32)*0.5%</f>
        <v>562.636662</v>
      </c>
      <c r="J32" s="48">
        <f t="shared" ref="J32:J38" si="5">D32-E32-F32+G32+H32+I32</f>
        <v>113089.969062</v>
      </c>
      <c r="K32" s="49">
        <f t="shared" ref="K32:K38" si="6">J32-G32</f>
        <v>100935.886662</v>
      </c>
      <c r="L32" s="239"/>
      <c r="M32" s="239"/>
      <c r="N32" s="240"/>
    </row>
    <row r="33" spans="1:14" ht="17.25" thickBot="1">
      <c r="A33" s="164" t="s">
        <v>136</v>
      </c>
      <c r="B33" s="166" t="s">
        <v>135</v>
      </c>
      <c r="C33" s="27">
        <v>1</v>
      </c>
      <c r="D33" s="92">
        <v>101375</v>
      </c>
      <c r="E33" s="5">
        <v>0</v>
      </c>
      <c r="F33" s="5">
        <v>1400</v>
      </c>
      <c r="G33" s="5">
        <f t="shared" ref="G33:G55" si="7">(D33-E33-F33)*12.36%</f>
        <v>12356.909999999998</v>
      </c>
      <c r="H33" s="47">
        <v>2039.25</v>
      </c>
      <c r="I33" s="5">
        <f t="shared" si="4"/>
        <v>571.85580000000004</v>
      </c>
      <c r="J33" s="6">
        <f t="shared" si="5"/>
        <v>114943.01580000001</v>
      </c>
      <c r="K33" s="15">
        <f t="shared" si="6"/>
        <v>102586.1058</v>
      </c>
      <c r="L33" s="62" t="s">
        <v>168</v>
      </c>
      <c r="M33" s="62"/>
      <c r="N33" s="134">
        <v>300</v>
      </c>
    </row>
    <row r="34" spans="1:14" ht="17.25" thickBot="1">
      <c r="A34" s="164" t="s">
        <v>139</v>
      </c>
      <c r="B34" s="166" t="s">
        <v>137</v>
      </c>
      <c r="C34" s="27">
        <v>1.2</v>
      </c>
      <c r="D34" s="92">
        <v>100230</v>
      </c>
      <c r="E34" s="92">
        <v>0</v>
      </c>
      <c r="F34" s="5">
        <v>1400</v>
      </c>
      <c r="G34" s="5">
        <f t="shared" si="7"/>
        <v>12215.387999999999</v>
      </c>
      <c r="H34" s="47">
        <v>2039.25</v>
      </c>
      <c r="I34" s="92">
        <f t="shared" si="4"/>
        <v>565.42319000000009</v>
      </c>
      <c r="J34" s="106">
        <f t="shared" si="5"/>
        <v>113650.06119000001</v>
      </c>
      <c r="K34" s="107">
        <f t="shared" si="6"/>
        <v>101434.67319</v>
      </c>
      <c r="L34" s="64" t="s">
        <v>169</v>
      </c>
      <c r="M34" s="64"/>
      <c r="N34" s="135">
        <v>400</v>
      </c>
    </row>
    <row r="35" spans="1:14" ht="17.25" thickBot="1">
      <c r="A35" s="168" t="s">
        <v>6</v>
      </c>
      <c r="B35" s="151" t="s">
        <v>12</v>
      </c>
      <c r="C35" s="27">
        <v>8</v>
      </c>
      <c r="D35" s="92">
        <v>100529</v>
      </c>
      <c r="E35" s="5">
        <v>0</v>
      </c>
      <c r="F35" s="5">
        <v>1400</v>
      </c>
      <c r="G35" s="5">
        <f t="shared" si="7"/>
        <v>12252.344399999998</v>
      </c>
      <c r="H35" s="47">
        <v>2039.25</v>
      </c>
      <c r="I35" s="5">
        <f t="shared" si="4"/>
        <v>567.10297200000002</v>
      </c>
      <c r="J35" s="6">
        <f t="shared" si="5"/>
        <v>113987.697372</v>
      </c>
      <c r="K35" s="15">
        <f t="shared" si="6"/>
        <v>101735.35297199999</v>
      </c>
      <c r="L35" s="64" t="s">
        <v>170</v>
      </c>
      <c r="M35" s="64"/>
      <c r="N35" s="135">
        <v>500</v>
      </c>
    </row>
    <row r="36" spans="1:14" ht="17.25" thickBot="1">
      <c r="A36" s="168" t="s">
        <v>6</v>
      </c>
      <c r="B36" s="151" t="s">
        <v>140</v>
      </c>
      <c r="C36" s="27">
        <v>8</v>
      </c>
      <c r="D36" s="92">
        <v>102021</v>
      </c>
      <c r="E36" s="5">
        <v>0</v>
      </c>
      <c r="F36" s="5">
        <v>1400</v>
      </c>
      <c r="G36" s="5">
        <f t="shared" si="7"/>
        <v>12436.755599999999</v>
      </c>
      <c r="H36" s="47">
        <v>2039.25</v>
      </c>
      <c r="I36" s="5">
        <f t="shared" si="4"/>
        <v>575.48502800000006</v>
      </c>
      <c r="J36" s="6">
        <f t="shared" si="5"/>
        <v>115672.490628</v>
      </c>
      <c r="K36" s="15">
        <f t="shared" si="6"/>
        <v>103235.735028</v>
      </c>
      <c r="L36" s="64" t="s">
        <v>171</v>
      </c>
      <c r="M36" s="64"/>
      <c r="N36" s="135">
        <v>600</v>
      </c>
    </row>
    <row r="37" spans="1:14" ht="17.25" thickBot="1">
      <c r="A37" s="168" t="s">
        <v>26</v>
      </c>
      <c r="B37" s="151" t="s">
        <v>27</v>
      </c>
      <c r="C37" s="27">
        <v>8</v>
      </c>
      <c r="D37" s="92">
        <v>97832</v>
      </c>
      <c r="E37" s="5">
        <v>0</v>
      </c>
      <c r="F37" s="5">
        <v>1400</v>
      </c>
      <c r="G37" s="5">
        <f t="shared" si="7"/>
        <v>11918.995199999999</v>
      </c>
      <c r="H37" s="47">
        <v>2039.25</v>
      </c>
      <c r="I37" s="5">
        <f t="shared" si="4"/>
        <v>551.95122600000002</v>
      </c>
      <c r="J37" s="6">
        <f t="shared" si="5"/>
        <v>110942.19642600001</v>
      </c>
      <c r="K37" s="15">
        <f t="shared" si="6"/>
        <v>99023.201226000005</v>
      </c>
      <c r="L37" s="64" t="s">
        <v>172</v>
      </c>
      <c r="M37" s="64"/>
      <c r="N37" s="135">
        <v>700</v>
      </c>
    </row>
    <row r="38" spans="1:14" ht="17.25" thickBot="1">
      <c r="A38" s="168" t="s">
        <v>26</v>
      </c>
      <c r="B38" s="180" t="s">
        <v>112</v>
      </c>
      <c r="C38" s="27">
        <v>18</v>
      </c>
      <c r="D38" s="92">
        <v>100031</v>
      </c>
      <c r="E38" s="5">
        <v>0</v>
      </c>
      <c r="F38" s="5">
        <v>1400</v>
      </c>
      <c r="G38" s="5">
        <f t="shared" si="7"/>
        <v>12190.791599999999</v>
      </c>
      <c r="H38" s="47">
        <v>2039.25</v>
      </c>
      <c r="I38" s="5">
        <f t="shared" si="4"/>
        <v>564.30520799999999</v>
      </c>
      <c r="J38" s="6">
        <f t="shared" si="5"/>
        <v>113425.346808</v>
      </c>
      <c r="K38" s="15">
        <f t="shared" si="6"/>
        <v>101234.55520800001</v>
      </c>
      <c r="L38" s="64" t="s">
        <v>173</v>
      </c>
      <c r="M38" s="64"/>
      <c r="N38" s="135">
        <v>750</v>
      </c>
    </row>
    <row r="39" spans="1:14" ht="17.25" thickBot="1">
      <c r="A39" s="168" t="s">
        <v>10</v>
      </c>
      <c r="B39" s="151" t="s">
        <v>9</v>
      </c>
      <c r="C39" s="27">
        <v>1.2</v>
      </c>
      <c r="D39" s="92">
        <v>100509</v>
      </c>
      <c r="E39" s="5">
        <v>0</v>
      </c>
      <c r="F39" s="5">
        <v>1400</v>
      </c>
      <c r="G39" s="5">
        <f t="shared" si="7"/>
        <v>12249.872399999998</v>
      </c>
      <c r="H39" s="47">
        <v>2039.25</v>
      </c>
      <c r="I39" s="5">
        <f t="shared" ref="I39:I46" si="8">(D39-E39-F39+G39+H39)*0.5%</f>
        <v>566.99061199999994</v>
      </c>
      <c r="J39" s="6">
        <f t="shared" ref="J39:J46" si="9">D39-E39-F39+G39+H39+I39</f>
        <v>113965.11301199999</v>
      </c>
      <c r="K39" s="15">
        <f t="shared" ref="K39:K46" si="10">J39-G39</f>
        <v>101715.24061199999</v>
      </c>
      <c r="L39" s="79" t="s">
        <v>174</v>
      </c>
      <c r="M39" s="79"/>
      <c r="N39" s="136">
        <v>800</v>
      </c>
    </row>
    <row r="40" spans="1:14" ht="13.5" thickBot="1">
      <c r="A40" s="168" t="s">
        <v>78</v>
      </c>
      <c r="B40" s="151" t="s">
        <v>76</v>
      </c>
      <c r="C40" s="27">
        <v>0.35</v>
      </c>
      <c r="D40" s="92">
        <v>105543</v>
      </c>
      <c r="E40" s="5">
        <v>0</v>
      </c>
      <c r="F40" s="5">
        <v>1400</v>
      </c>
      <c r="G40" s="5">
        <f t="shared" si="7"/>
        <v>12872.074799999999</v>
      </c>
      <c r="H40" s="47">
        <v>2039.25</v>
      </c>
      <c r="I40" s="5">
        <f t="shared" si="8"/>
        <v>595.27162399999997</v>
      </c>
      <c r="J40" s="6">
        <f t="shared" si="9"/>
        <v>119649.596424</v>
      </c>
      <c r="K40" s="15">
        <f t="shared" si="10"/>
        <v>106777.521624</v>
      </c>
    </row>
    <row r="41" spans="1:14" ht="13.5" thickBot="1">
      <c r="A41" s="168" t="s">
        <v>79</v>
      </c>
      <c r="B41" s="166" t="s">
        <v>77</v>
      </c>
      <c r="C41" s="27">
        <v>0.12</v>
      </c>
      <c r="D41" s="92">
        <v>106539</v>
      </c>
      <c r="E41" s="5">
        <v>2000</v>
      </c>
      <c r="F41" s="5">
        <v>1400</v>
      </c>
      <c r="G41" s="5">
        <f t="shared" si="7"/>
        <v>12747.980399999999</v>
      </c>
      <c r="H41" s="47">
        <v>2039.25</v>
      </c>
      <c r="I41" s="5">
        <f t="shared" si="8"/>
        <v>589.63115200000004</v>
      </c>
      <c r="J41" s="6">
        <f t="shared" si="9"/>
        <v>118515.861552</v>
      </c>
      <c r="K41" s="15">
        <f t="shared" si="10"/>
        <v>105767.881152</v>
      </c>
    </row>
    <row r="42" spans="1:14" ht="13.5" thickBot="1">
      <c r="A42" s="168" t="s">
        <v>11</v>
      </c>
      <c r="B42" s="151" t="s">
        <v>150</v>
      </c>
      <c r="C42" s="27">
        <v>0.28000000000000003</v>
      </c>
      <c r="D42" s="92">
        <v>102162</v>
      </c>
      <c r="E42" s="5">
        <v>0</v>
      </c>
      <c r="F42" s="5">
        <v>1400</v>
      </c>
      <c r="G42" s="5">
        <f t="shared" si="7"/>
        <v>12454.183199999999</v>
      </c>
      <c r="H42" s="47">
        <v>2039.25</v>
      </c>
      <c r="I42" s="5">
        <f t="shared" si="8"/>
        <v>576.27716599999997</v>
      </c>
      <c r="J42" s="6">
        <f t="shared" si="9"/>
        <v>115831.710366</v>
      </c>
      <c r="K42" s="15">
        <f t="shared" si="10"/>
        <v>103377.527166</v>
      </c>
    </row>
    <row r="43" spans="1:14" ht="13.5" thickBot="1">
      <c r="A43" s="168" t="s">
        <v>11</v>
      </c>
      <c r="B43" s="151" t="s">
        <v>149</v>
      </c>
      <c r="C43" s="27">
        <v>0.22</v>
      </c>
      <c r="D43" s="92">
        <v>102162</v>
      </c>
      <c r="E43" s="5">
        <v>0</v>
      </c>
      <c r="F43" s="5">
        <v>1400</v>
      </c>
      <c r="G43" s="5">
        <f>(D43-E43-F43)*12.36%</f>
        <v>12454.183199999999</v>
      </c>
      <c r="H43" s="47">
        <v>2039.25</v>
      </c>
      <c r="I43" s="5">
        <f>(D43-E43-F43+G43+H43)*0.5%</f>
        <v>576.27716599999997</v>
      </c>
      <c r="J43" s="6">
        <f>D43-E43-F43+G43+H43+I43</f>
        <v>115831.710366</v>
      </c>
      <c r="K43" s="15">
        <f>J43-G43</f>
        <v>103377.527166</v>
      </c>
    </row>
    <row r="44" spans="1:14" ht="17.25" thickBot="1">
      <c r="A44" s="168" t="s">
        <v>120</v>
      </c>
      <c r="B44" s="151" t="s">
        <v>121</v>
      </c>
      <c r="C44" s="27">
        <v>0.3</v>
      </c>
      <c r="D44" s="92">
        <v>102819</v>
      </c>
      <c r="E44" s="5">
        <v>0</v>
      </c>
      <c r="F44" s="5">
        <v>1400</v>
      </c>
      <c r="G44" s="5">
        <f t="shared" si="7"/>
        <v>12535.388399999998</v>
      </c>
      <c r="H44" s="47">
        <v>2039.25</v>
      </c>
      <c r="I44" s="5">
        <f>(D44-E44-F44+G44+H44)*0.5%</f>
        <v>579.96819200000004</v>
      </c>
      <c r="J44" s="6">
        <f>D44-E44-F44+G44+H44+I44</f>
        <v>116573.606592</v>
      </c>
      <c r="K44" s="15">
        <f>J44-G44</f>
        <v>104038.218192</v>
      </c>
      <c r="L44" s="68"/>
      <c r="M44" s="68"/>
      <c r="N44" s="69"/>
    </row>
    <row r="45" spans="1:14" ht="13.5" thickBot="1">
      <c r="A45" s="168" t="s">
        <v>36</v>
      </c>
      <c r="B45" s="151" t="s">
        <v>37</v>
      </c>
      <c r="C45" s="27">
        <v>0.43</v>
      </c>
      <c r="D45" s="92">
        <v>105605</v>
      </c>
      <c r="E45" s="5">
        <v>0</v>
      </c>
      <c r="F45" s="5">
        <v>1400</v>
      </c>
      <c r="G45" s="5">
        <f t="shared" si="7"/>
        <v>12879.737999999999</v>
      </c>
      <c r="H45" s="47">
        <v>2039.25</v>
      </c>
      <c r="I45" s="5">
        <f t="shared" si="8"/>
        <v>595.61994000000004</v>
      </c>
      <c r="J45" s="6">
        <f t="shared" si="9"/>
        <v>119719.60794</v>
      </c>
      <c r="K45" s="15">
        <f t="shared" si="10"/>
        <v>106839.86994</v>
      </c>
    </row>
    <row r="46" spans="1:14" ht="13.5" thickBot="1">
      <c r="A46" s="168" t="s">
        <v>36</v>
      </c>
      <c r="B46" s="151" t="s">
        <v>38</v>
      </c>
      <c r="C46" s="27">
        <v>0.33</v>
      </c>
      <c r="D46" s="92">
        <v>107350</v>
      </c>
      <c r="E46" s="5">
        <v>0</v>
      </c>
      <c r="F46" s="5">
        <v>1400</v>
      </c>
      <c r="G46" s="5">
        <f t="shared" si="7"/>
        <v>13095.419999999998</v>
      </c>
      <c r="H46" s="47">
        <v>2039.25</v>
      </c>
      <c r="I46" s="5">
        <f t="shared" si="8"/>
        <v>605.42335000000003</v>
      </c>
      <c r="J46" s="6">
        <f t="shared" si="9"/>
        <v>121690.09335</v>
      </c>
      <c r="K46" s="15">
        <f t="shared" si="10"/>
        <v>108594.67335</v>
      </c>
    </row>
    <row r="47" spans="1:14" ht="13.5" thickBot="1">
      <c r="A47" s="168" t="s">
        <v>36</v>
      </c>
      <c r="B47" s="151" t="s">
        <v>118</v>
      </c>
      <c r="C47" s="27">
        <v>0.22</v>
      </c>
      <c r="D47" s="92">
        <v>107307</v>
      </c>
      <c r="E47" s="5">
        <v>0</v>
      </c>
      <c r="F47" s="5">
        <v>1400</v>
      </c>
      <c r="G47" s="5">
        <f t="shared" si="7"/>
        <v>13090.105199999998</v>
      </c>
      <c r="H47" s="47">
        <v>2039.25</v>
      </c>
      <c r="I47" s="5">
        <f t="shared" ref="I47:I55" si="11">(D47-E47-F47+G47+H47)*0.5%</f>
        <v>605.18177600000001</v>
      </c>
      <c r="J47" s="6">
        <f t="shared" ref="J47:J55" si="12">D47-E47-F47+G47+H47+I47</f>
        <v>121641.53697599999</v>
      </c>
      <c r="K47" s="15">
        <f t="shared" ref="K47:K55" si="13">J47-G47</f>
        <v>108551.43177599998</v>
      </c>
    </row>
    <row r="48" spans="1:14" ht="14.25" thickBot="1">
      <c r="A48" s="168" t="s">
        <v>36</v>
      </c>
      <c r="B48" s="166" t="s">
        <v>114</v>
      </c>
      <c r="C48" s="27"/>
      <c r="D48" s="92">
        <v>101243</v>
      </c>
      <c r="E48" s="5">
        <v>0</v>
      </c>
      <c r="F48" s="5">
        <v>1400</v>
      </c>
      <c r="G48" s="5">
        <f t="shared" si="7"/>
        <v>12340.594799999999</v>
      </c>
      <c r="H48" s="47">
        <v>2039.25</v>
      </c>
      <c r="I48" s="5">
        <f t="shared" si="11"/>
        <v>571.11422399999992</v>
      </c>
      <c r="J48" s="6">
        <f t="shared" si="12"/>
        <v>114793.959024</v>
      </c>
      <c r="K48" s="15">
        <f t="shared" si="13"/>
        <v>102453.36422399999</v>
      </c>
      <c r="L48" s="57" t="s">
        <v>83</v>
      </c>
    </row>
    <row r="49" spans="1:15" ht="14.25" thickBot="1">
      <c r="A49" s="168" t="s">
        <v>36</v>
      </c>
      <c r="B49" s="166" t="s">
        <v>145</v>
      </c>
      <c r="C49" s="27"/>
      <c r="D49" s="92">
        <v>105693</v>
      </c>
      <c r="E49" s="5">
        <v>0</v>
      </c>
      <c r="F49" s="5">
        <v>1400</v>
      </c>
      <c r="G49" s="5">
        <f>(D49-E49-F49)*12.36%</f>
        <v>12890.614799999999</v>
      </c>
      <c r="H49" s="47">
        <v>2039.25</v>
      </c>
      <c r="I49" s="5">
        <f>(D49-E49-F49+G49+H49)*0.5%</f>
        <v>596.11432400000001</v>
      </c>
      <c r="J49" s="6">
        <f>D49-E49-F49+G49+H49+I49</f>
        <v>119818.97912399999</v>
      </c>
      <c r="K49" s="15">
        <f>J49-G49</f>
        <v>106928.36432399999</v>
      </c>
      <c r="M49" s="57"/>
    </row>
    <row r="50" spans="1:15" ht="14.25" thickBot="1">
      <c r="A50" s="164" t="s">
        <v>36</v>
      </c>
      <c r="B50" s="166" t="s">
        <v>138</v>
      </c>
      <c r="C50" s="27"/>
      <c r="D50" s="92">
        <v>102427</v>
      </c>
      <c r="E50" s="92">
        <v>0</v>
      </c>
      <c r="F50" s="5">
        <v>1400</v>
      </c>
      <c r="G50" s="5">
        <f t="shared" si="7"/>
        <v>12486.937199999998</v>
      </c>
      <c r="H50" s="47">
        <v>2039.25</v>
      </c>
      <c r="I50" s="92">
        <f>(D50-E50-F50+G50+H50)*0.5%</f>
        <v>577.76593600000001</v>
      </c>
      <c r="J50" s="106">
        <f>D50-E50-F50+G50+H50+I50</f>
        <v>116130.953136</v>
      </c>
      <c r="K50" s="107">
        <f>J50-G50</f>
        <v>103644.015936</v>
      </c>
      <c r="M50" s="57"/>
    </row>
    <row r="51" spans="1:15" ht="13.5" thickBot="1">
      <c r="A51" s="168" t="s">
        <v>2</v>
      </c>
      <c r="B51" s="151" t="s">
        <v>3</v>
      </c>
      <c r="C51" s="27" t="s">
        <v>30</v>
      </c>
      <c r="D51" s="92">
        <v>93863</v>
      </c>
      <c r="E51" s="5">
        <v>0</v>
      </c>
      <c r="F51" s="5">
        <v>0</v>
      </c>
      <c r="G51" s="5">
        <f t="shared" si="7"/>
        <v>11601.466799999998</v>
      </c>
      <c r="H51" s="47">
        <v>2039.25</v>
      </c>
      <c r="I51" s="5">
        <f t="shared" si="11"/>
        <v>537.51858400000003</v>
      </c>
      <c r="J51" s="6">
        <f t="shared" si="12"/>
        <v>108041.235384</v>
      </c>
      <c r="K51" s="15">
        <f t="shared" si="13"/>
        <v>96439.768584000005</v>
      </c>
    </row>
    <row r="52" spans="1:15" ht="13.5" thickBot="1">
      <c r="A52" s="168" t="s">
        <v>2</v>
      </c>
      <c r="B52" s="151" t="s">
        <v>4</v>
      </c>
      <c r="C52" s="27" t="s">
        <v>30</v>
      </c>
      <c r="D52" s="92">
        <v>95554</v>
      </c>
      <c r="E52" s="5">
        <v>0</v>
      </c>
      <c r="F52" s="5">
        <v>0</v>
      </c>
      <c r="G52" s="5">
        <f t="shared" si="7"/>
        <v>11810.474399999999</v>
      </c>
      <c r="H52" s="47">
        <v>2039.25</v>
      </c>
      <c r="I52" s="5">
        <f t="shared" si="11"/>
        <v>547.01862200000005</v>
      </c>
      <c r="J52" s="6">
        <f t="shared" si="12"/>
        <v>109950.74302200001</v>
      </c>
      <c r="K52" s="15">
        <f t="shared" si="13"/>
        <v>98140.268622000003</v>
      </c>
    </row>
    <row r="53" spans="1:15" ht="13.5" thickBot="1">
      <c r="A53" s="164" t="s">
        <v>2</v>
      </c>
      <c r="B53" s="166" t="s">
        <v>14</v>
      </c>
      <c r="C53" s="27" t="s">
        <v>30</v>
      </c>
      <c r="D53" s="92">
        <v>95703</v>
      </c>
      <c r="E53" s="5">
        <v>0</v>
      </c>
      <c r="F53" s="5">
        <v>0</v>
      </c>
      <c r="G53" s="5">
        <f t="shared" si="7"/>
        <v>11828.890799999999</v>
      </c>
      <c r="H53" s="47">
        <v>2039.25</v>
      </c>
      <c r="I53" s="5">
        <f t="shared" si="11"/>
        <v>547.85570399999995</v>
      </c>
      <c r="J53" s="6">
        <f t="shared" si="12"/>
        <v>110118.996504</v>
      </c>
      <c r="K53" s="15">
        <f t="shared" si="13"/>
        <v>98290.105704000001</v>
      </c>
    </row>
    <row r="54" spans="1:15" ht="13.5" thickBot="1">
      <c r="A54" s="168" t="s">
        <v>2</v>
      </c>
      <c r="B54" s="151" t="s">
        <v>5</v>
      </c>
      <c r="C54" s="27" t="s">
        <v>30</v>
      </c>
      <c r="D54" s="92">
        <v>93355</v>
      </c>
      <c r="E54" s="5">
        <v>0</v>
      </c>
      <c r="F54" s="5">
        <v>0</v>
      </c>
      <c r="G54" s="5">
        <f t="shared" si="7"/>
        <v>11538.677999999998</v>
      </c>
      <c r="H54" s="47">
        <v>2039.25</v>
      </c>
      <c r="I54" s="5">
        <f t="shared" si="11"/>
        <v>534.66463999999996</v>
      </c>
      <c r="J54" s="6">
        <f t="shared" si="12"/>
        <v>107467.59264</v>
      </c>
      <c r="K54" s="15">
        <f t="shared" si="13"/>
        <v>95928.914640000003</v>
      </c>
    </row>
    <row r="55" spans="1:15" ht="13.5" thickBot="1">
      <c r="A55" s="169" t="s">
        <v>2</v>
      </c>
      <c r="B55" s="170" t="s">
        <v>31</v>
      </c>
      <c r="C55" s="28" t="s">
        <v>30</v>
      </c>
      <c r="D55" s="93">
        <v>97685</v>
      </c>
      <c r="E55" s="52">
        <v>0</v>
      </c>
      <c r="F55" s="52">
        <v>0</v>
      </c>
      <c r="G55" s="22">
        <f t="shared" si="7"/>
        <v>12073.865999999998</v>
      </c>
      <c r="H55" s="47">
        <v>2039.25</v>
      </c>
      <c r="I55" s="22">
        <f t="shared" si="11"/>
        <v>558.99058000000002</v>
      </c>
      <c r="J55" s="32">
        <f t="shared" si="12"/>
        <v>112357.10657999999</v>
      </c>
      <c r="K55" s="23">
        <f t="shared" si="13"/>
        <v>100283.24058</v>
      </c>
    </row>
    <row r="56" spans="1:15" ht="13.5" thickBot="1">
      <c r="B56" s="3"/>
      <c r="D56" s="7"/>
      <c r="E56" s="7"/>
      <c r="F56" s="7"/>
      <c r="G56" s="7"/>
      <c r="H56" s="7"/>
      <c r="I56" s="7"/>
      <c r="J56" s="8"/>
    </row>
    <row r="57" spans="1:15" ht="16.5" thickBot="1">
      <c r="A57" s="252" t="s">
        <v>84</v>
      </c>
      <c r="B57" s="253"/>
      <c r="C57" s="253"/>
      <c r="D57" s="253"/>
      <c r="E57" s="253"/>
      <c r="F57" s="253"/>
      <c r="G57" s="253"/>
      <c r="H57" s="253"/>
      <c r="I57" s="253"/>
      <c r="J57" s="253"/>
      <c r="K57" s="116"/>
    </row>
    <row r="58" spans="1:15" ht="13.5" thickBot="1">
      <c r="A58" s="249" t="s">
        <v>15</v>
      </c>
      <c r="B58" s="248"/>
      <c r="C58" s="42" t="s">
        <v>8</v>
      </c>
      <c r="D58" s="42" t="s">
        <v>0</v>
      </c>
      <c r="E58" s="42" t="s">
        <v>75</v>
      </c>
      <c r="F58" s="42" t="s">
        <v>16</v>
      </c>
      <c r="G58" s="42" t="s">
        <v>141</v>
      </c>
      <c r="H58" s="42" t="s">
        <v>18</v>
      </c>
      <c r="I58" s="42" t="s">
        <v>17</v>
      </c>
      <c r="J58" s="43" t="s">
        <v>1</v>
      </c>
      <c r="K58" s="178" t="s">
        <v>74</v>
      </c>
    </row>
    <row r="59" spans="1:15" ht="13.5" thickBot="1">
      <c r="A59" s="172" t="s">
        <v>33</v>
      </c>
      <c r="B59" s="109" t="s">
        <v>91</v>
      </c>
      <c r="C59" s="46">
        <v>0.92</v>
      </c>
      <c r="D59" s="111">
        <v>97444</v>
      </c>
      <c r="E59" s="112">
        <v>0</v>
      </c>
      <c r="F59" s="47">
        <v>1400</v>
      </c>
      <c r="G59" s="47">
        <f>(D59-E59-F59)*12.36%</f>
        <v>11871.038399999999</v>
      </c>
      <c r="H59" s="47">
        <v>2039.25</v>
      </c>
      <c r="I59" s="47">
        <f t="shared" ref="I59:I68" si="14">(D59-E59-F59+G59+H59)*0.5%</f>
        <v>549.77144200000009</v>
      </c>
      <c r="J59" s="48">
        <f t="shared" ref="J59:J68" si="15">D59-E59-F59+G59+H59+I59</f>
        <v>110504.059842</v>
      </c>
      <c r="K59" s="49">
        <f t="shared" ref="K59:K68" si="16">J59-G59</f>
        <v>98633.021441999997</v>
      </c>
      <c r="M59" s="124"/>
      <c r="N59" s="124"/>
      <c r="O59" s="227"/>
    </row>
    <row r="60" spans="1:15" ht="13.5" thickBot="1">
      <c r="A60" s="172" t="s">
        <v>33</v>
      </c>
      <c r="B60" s="24" t="s">
        <v>90</v>
      </c>
      <c r="C60" s="27">
        <v>2</v>
      </c>
      <c r="D60" s="97">
        <v>97444</v>
      </c>
      <c r="E60" s="17">
        <v>0</v>
      </c>
      <c r="F60" s="5">
        <v>1400</v>
      </c>
      <c r="G60" s="5">
        <f t="shared" ref="G60:G68" si="17">(D60-E60-F60)*12.36%</f>
        <v>11871.038399999999</v>
      </c>
      <c r="H60" s="47">
        <v>2039.25</v>
      </c>
      <c r="I60" s="5">
        <f>(D60-E60-F60+G60+H60)*0.5%</f>
        <v>549.77144200000009</v>
      </c>
      <c r="J60" s="6">
        <f>D60-E60-F60+G60+H60+I60</f>
        <v>110504.059842</v>
      </c>
      <c r="K60" s="15">
        <f>J60-G60</f>
        <v>98633.021441999997</v>
      </c>
      <c r="M60" s="124"/>
      <c r="N60" s="124"/>
      <c r="O60" s="227"/>
    </row>
    <row r="61" spans="1:15" ht="13.5" thickBot="1">
      <c r="A61" s="172" t="s">
        <v>33</v>
      </c>
      <c r="B61" s="24" t="s">
        <v>158</v>
      </c>
      <c r="C61" s="27">
        <v>2</v>
      </c>
      <c r="D61" s="97">
        <v>97942</v>
      </c>
      <c r="E61" s="17">
        <v>0</v>
      </c>
      <c r="F61" s="5">
        <v>1400</v>
      </c>
      <c r="G61" s="5">
        <f t="shared" si="17"/>
        <v>11932.591199999999</v>
      </c>
      <c r="H61" s="47">
        <v>2039.25</v>
      </c>
      <c r="I61" s="5">
        <f>(D61-E61-F61+G61+H61)*0.5%</f>
        <v>552.56920600000001</v>
      </c>
      <c r="J61" s="6">
        <f>D61-E61-F61+G61+H61+I61</f>
        <v>111066.410406</v>
      </c>
      <c r="K61" s="15">
        <f>J61-G61</f>
        <v>99133.819206</v>
      </c>
      <c r="M61" s="124"/>
      <c r="N61" s="124"/>
      <c r="O61" s="227"/>
    </row>
    <row r="62" spans="1:15" ht="13.5" thickBot="1">
      <c r="A62" s="173" t="s">
        <v>82</v>
      </c>
      <c r="B62" s="24" t="s">
        <v>13</v>
      </c>
      <c r="C62" s="27">
        <v>4.2</v>
      </c>
      <c r="D62" s="97">
        <v>97146</v>
      </c>
      <c r="E62" s="17">
        <v>0</v>
      </c>
      <c r="F62" s="5">
        <v>1400</v>
      </c>
      <c r="G62" s="5">
        <f t="shared" si="17"/>
        <v>11834.205599999999</v>
      </c>
      <c r="H62" s="47">
        <v>2039.25</v>
      </c>
      <c r="I62" s="5">
        <f t="shared" si="14"/>
        <v>548.09727800000007</v>
      </c>
      <c r="J62" s="6">
        <f t="shared" si="15"/>
        <v>110167.552878</v>
      </c>
      <c r="K62" s="15">
        <f t="shared" si="16"/>
        <v>98333.347278000001</v>
      </c>
      <c r="M62" s="124"/>
      <c r="N62" s="124"/>
      <c r="O62" s="227"/>
    </row>
    <row r="63" spans="1:15" ht="13.5" thickBot="1">
      <c r="A63" s="173" t="s">
        <v>40</v>
      </c>
      <c r="B63" s="24" t="s">
        <v>39</v>
      </c>
      <c r="C63" s="27">
        <v>6.5</v>
      </c>
      <c r="D63" s="97">
        <v>98087</v>
      </c>
      <c r="E63" s="17">
        <v>0</v>
      </c>
      <c r="F63" s="5">
        <v>1400</v>
      </c>
      <c r="G63" s="5">
        <f t="shared" si="17"/>
        <v>11950.513199999999</v>
      </c>
      <c r="H63" s="47">
        <v>2039.25</v>
      </c>
      <c r="I63" s="5">
        <f t="shared" si="14"/>
        <v>553.38381600000002</v>
      </c>
      <c r="J63" s="6">
        <f t="shared" si="15"/>
        <v>111230.147016</v>
      </c>
      <c r="K63" s="15">
        <f t="shared" si="16"/>
        <v>99279.633816000001</v>
      </c>
      <c r="M63" s="124"/>
      <c r="N63" s="124"/>
      <c r="O63" s="227"/>
    </row>
    <row r="64" spans="1:15" ht="13.5" thickBot="1">
      <c r="A64" s="173" t="s">
        <v>81</v>
      </c>
      <c r="B64" s="24" t="s">
        <v>87</v>
      </c>
      <c r="C64" s="27">
        <v>30</v>
      </c>
      <c r="D64" s="97">
        <v>98543</v>
      </c>
      <c r="E64" s="17">
        <v>0</v>
      </c>
      <c r="F64" s="5">
        <v>1400</v>
      </c>
      <c r="G64" s="5">
        <f t="shared" si="17"/>
        <v>12006.8748</v>
      </c>
      <c r="H64" s="47">
        <v>2039.25</v>
      </c>
      <c r="I64" s="5">
        <f>(D64-E64-F64+G64+H64)*0.5%</f>
        <v>555.94562400000007</v>
      </c>
      <c r="J64" s="6">
        <f>D64-E64-F64+G64+H64+I64</f>
        <v>111745.07042400001</v>
      </c>
      <c r="K64" s="15">
        <f>J64-G64</f>
        <v>99738.195624</v>
      </c>
      <c r="M64" s="124"/>
      <c r="N64" s="124"/>
      <c r="O64" s="227"/>
    </row>
    <row r="65" spans="1:15" ht="13.5" thickBot="1">
      <c r="A65" s="173" t="s">
        <v>81</v>
      </c>
      <c r="B65" s="24" t="s">
        <v>80</v>
      </c>
      <c r="C65" s="27">
        <v>50</v>
      </c>
      <c r="D65" s="97">
        <v>98842</v>
      </c>
      <c r="E65" s="17">
        <v>0</v>
      </c>
      <c r="F65" s="5">
        <v>1400</v>
      </c>
      <c r="G65" s="5">
        <f t="shared" si="17"/>
        <v>12043.831199999999</v>
      </c>
      <c r="H65" s="47">
        <v>2039.25</v>
      </c>
      <c r="I65" s="5">
        <f>(D65-E65-F65+G65+H65)*0.5%</f>
        <v>557.625406</v>
      </c>
      <c r="J65" s="6">
        <f>D65-E65-F65+G65+H65+I65</f>
        <v>112082.70660600001</v>
      </c>
      <c r="K65" s="15">
        <f>J65-G65</f>
        <v>100038.87540600001</v>
      </c>
      <c r="M65" s="124"/>
      <c r="N65" s="124"/>
      <c r="O65" s="227"/>
    </row>
    <row r="66" spans="1:15" ht="13.5" thickBot="1">
      <c r="A66" s="173" t="s">
        <v>2</v>
      </c>
      <c r="B66" s="24" t="s">
        <v>32</v>
      </c>
      <c r="C66" s="27" t="s">
        <v>30</v>
      </c>
      <c r="D66" s="97">
        <v>92668</v>
      </c>
      <c r="E66" s="17">
        <v>0</v>
      </c>
      <c r="F66" s="17">
        <v>0</v>
      </c>
      <c r="G66" s="5">
        <f t="shared" si="17"/>
        <v>11453.764799999999</v>
      </c>
      <c r="H66" s="47">
        <v>2039.25</v>
      </c>
      <c r="I66" s="5">
        <f t="shared" si="14"/>
        <v>530.80507399999999</v>
      </c>
      <c r="J66" s="6">
        <f t="shared" si="15"/>
        <v>106691.81987400001</v>
      </c>
      <c r="K66" s="15">
        <f t="shared" si="16"/>
        <v>95238.055074000004</v>
      </c>
      <c r="M66" s="124"/>
      <c r="N66" s="124"/>
      <c r="O66" s="227"/>
    </row>
    <row r="67" spans="1:15" ht="13.5" thickBot="1">
      <c r="A67" s="173" t="s">
        <v>2</v>
      </c>
      <c r="B67" s="24" t="s">
        <v>34</v>
      </c>
      <c r="C67" s="27" t="s">
        <v>30</v>
      </c>
      <c r="D67" s="97">
        <v>92415</v>
      </c>
      <c r="E67" s="17">
        <v>0</v>
      </c>
      <c r="F67" s="17">
        <v>0</v>
      </c>
      <c r="G67" s="5">
        <f t="shared" si="17"/>
        <v>11422.493999999999</v>
      </c>
      <c r="H67" s="47">
        <v>2039.25</v>
      </c>
      <c r="I67" s="5">
        <f t="shared" si="14"/>
        <v>529.38372000000004</v>
      </c>
      <c r="J67" s="6">
        <f t="shared" si="15"/>
        <v>106406.12772</v>
      </c>
      <c r="K67" s="15">
        <f t="shared" si="16"/>
        <v>94983.633720000013</v>
      </c>
      <c r="M67" s="124"/>
      <c r="N67" s="124"/>
      <c r="O67" s="227"/>
    </row>
    <row r="68" spans="1:15" ht="13.5" thickBot="1">
      <c r="A68" s="174" t="s">
        <v>2</v>
      </c>
      <c r="B68" s="53" t="s">
        <v>35</v>
      </c>
      <c r="C68" s="28" t="s">
        <v>30</v>
      </c>
      <c r="D68" s="98">
        <v>93713</v>
      </c>
      <c r="E68" s="26">
        <v>0</v>
      </c>
      <c r="F68" s="26">
        <v>0</v>
      </c>
      <c r="G68" s="22">
        <f t="shared" si="17"/>
        <v>11582.926799999999</v>
      </c>
      <c r="H68" s="47">
        <v>2039.25</v>
      </c>
      <c r="I68" s="22">
        <f t="shared" si="14"/>
        <v>536.675884</v>
      </c>
      <c r="J68" s="32">
        <f t="shared" si="15"/>
        <v>107871.852684</v>
      </c>
      <c r="K68" s="23">
        <f t="shared" si="16"/>
        <v>96288.925883999997</v>
      </c>
      <c r="M68" s="124"/>
      <c r="N68" s="124"/>
      <c r="O68" s="227"/>
    </row>
    <row r="69" spans="1:15">
      <c r="M69" s="77"/>
      <c r="O69" s="77"/>
    </row>
    <row r="70" spans="1:15" ht="13.5">
      <c r="A70" s="57"/>
    </row>
  </sheetData>
  <sheetProtection formatCells="0" formatColumns="0" formatRows="0" insertColumns="0" deleteColumns="0" deleteRows="0"/>
  <mergeCells count="15">
    <mergeCell ref="L8:N9"/>
    <mergeCell ref="L31:N32"/>
    <mergeCell ref="A31:B31"/>
    <mergeCell ref="A57:J57"/>
    <mergeCell ref="A58:B58"/>
    <mergeCell ref="A8:K8"/>
    <mergeCell ref="A9:I9"/>
    <mergeCell ref="A10:B10"/>
    <mergeCell ref="A30:J30"/>
    <mergeCell ref="B5:K5"/>
    <mergeCell ref="A6:K6"/>
    <mergeCell ref="A1:L1"/>
    <mergeCell ref="A2:L2"/>
    <mergeCell ref="B3:K3"/>
    <mergeCell ref="B4:K4"/>
  </mergeCells>
  <phoneticPr fontId="2" type="noConversion"/>
  <pageMargins left="0.511811023622047" right="0.511811023622047" top="0.734251969" bottom="0.261811024" header="0.511811023622047" footer="0.511811023622047"/>
  <pageSetup paperSize="9" scale="50" orientation="landscape" horizontalDpi="300" verticalDpi="300" r:id="rId1"/>
  <headerFooter alignWithMargins="0"/>
  <ignoredErrors>
    <ignoredError sqref="B32 B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P1" sqref="P1:Q65536"/>
    </sheetView>
  </sheetViews>
  <sheetFormatPr defaultRowHeight="12.75"/>
  <cols>
    <col min="1" max="1" width="11.5703125" customWidth="1"/>
    <col min="2" max="2" width="17.7109375" customWidth="1"/>
    <col min="3" max="3" width="6.42578125" customWidth="1"/>
    <col min="4" max="4" width="11.42578125" customWidth="1"/>
    <col min="5" max="5" width="9.28515625" customWidth="1"/>
    <col min="6" max="6" width="8.5703125" customWidth="1"/>
    <col min="7" max="7" width="11" bestFit="1" customWidth="1"/>
    <col min="8" max="8" width="10.5703125" bestFit="1" customWidth="1"/>
    <col min="9" max="9" width="11.7109375" bestFit="1" customWidth="1"/>
    <col min="10" max="10" width="12.5703125" bestFit="1" customWidth="1"/>
    <col min="11" max="11" width="13.5703125" bestFit="1" customWidth="1"/>
    <col min="13" max="13" width="15.42578125" customWidth="1"/>
    <col min="14" max="14" width="11" customWidth="1"/>
  </cols>
  <sheetData>
    <row r="1" spans="1:14" ht="23.25">
      <c r="A1" s="231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76"/>
      <c r="M1" s="76"/>
      <c r="N1" s="76"/>
    </row>
    <row r="2" spans="1:14" ht="16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77"/>
      <c r="N2" s="77"/>
    </row>
    <row r="3" spans="1:14" ht="15">
      <c r="A3" s="84"/>
      <c r="B3" s="228" t="s">
        <v>106</v>
      </c>
      <c r="C3" s="228"/>
      <c r="D3" s="228"/>
      <c r="E3" s="228"/>
      <c r="F3" s="228"/>
      <c r="G3" s="228"/>
      <c r="H3" s="228"/>
      <c r="I3" s="228"/>
      <c r="J3" s="228"/>
      <c r="K3" s="228"/>
      <c r="L3" s="77"/>
      <c r="M3" s="77"/>
      <c r="N3" s="77"/>
    </row>
    <row r="4" spans="1:14" ht="15">
      <c r="A4" s="84"/>
      <c r="B4" s="228" t="s">
        <v>107</v>
      </c>
      <c r="C4" s="228"/>
      <c r="D4" s="228"/>
      <c r="E4" s="228"/>
      <c r="F4" s="228"/>
      <c r="G4" s="228"/>
      <c r="H4" s="228"/>
      <c r="I4" s="228"/>
      <c r="J4" s="228"/>
      <c r="K4" s="228"/>
      <c r="L4" s="77"/>
      <c r="M4" s="77"/>
      <c r="N4" s="77"/>
    </row>
    <row r="5" spans="1:14" ht="15">
      <c r="A5" s="84"/>
      <c r="B5" s="228" t="s">
        <v>108</v>
      </c>
      <c r="C5" s="228"/>
      <c r="D5" s="228"/>
      <c r="E5" s="228"/>
      <c r="F5" s="228"/>
      <c r="G5" s="228"/>
      <c r="H5" s="228"/>
      <c r="I5" s="228"/>
      <c r="J5" s="228"/>
      <c r="K5" s="228"/>
      <c r="L5" s="77"/>
      <c r="M5" s="77"/>
      <c r="N5" s="77"/>
    </row>
    <row r="6" spans="1:14" ht="18.75" thickBot="1">
      <c r="A6" s="229" t="s">
        <v>109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41" t="s">
        <v>202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35" t="s">
        <v>159</v>
      </c>
      <c r="M9" s="236"/>
      <c r="N9" s="237"/>
    </row>
    <row r="10" spans="1:14" ht="16.5" customHeight="1" thickBot="1">
      <c r="A10" s="254" t="s">
        <v>29</v>
      </c>
      <c r="B10" s="255"/>
      <c r="C10" s="255"/>
      <c r="D10" s="255"/>
      <c r="E10" s="255"/>
      <c r="F10" s="255"/>
      <c r="G10" s="255"/>
      <c r="H10" s="255"/>
      <c r="I10" s="256"/>
      <c r="J10" s="29"/>
      <c r="K10" s="76"/>
      <c r="L10" s="238"/>
      <c r="M10" s="239"/>
      <c r="N10" s="240"/>
    </row>
    <row r="11" spans="1:14" ht="17.25" thickBot="1">
      <c r="A11" s="247" t="s">
        <v>15</v>
      </c>
      <c r="B11" s="248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165" t="s">
        <v>130</v>
      </c>
      <c r="C12" s="46">
        <v>11</v>
      </c>
      <c r="D12" s="104">
        <v>93784</v>
      </c>
      <c r="E12" s="47">
        <v>0</v>
      </c>
      <c r="F12" s="47">
        <v>1400</v>
      </c>
      <c r="G12" s="47">
        <f>(D12-E12-F12)*12.36%</f>
        <v>11418.662399999999</v>
      </c>
      <c r="H12" s="47">
        <v>2790.14</v>
      </c>
      <c r="I12" s="47">
        <f>(D12-E12-F12+G12+H12)*0.5%</f>
        <v>532.96401200000003</v>
      </c>
      <c r="J12" s="48">
        <f>D12-E12-F12+G12+H12+I12</f>
        <v>107125.766412</v>
      </c>
      <c r="K12" s="49">
        <f>J12-G12</f>
        <v>95707.104011999996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166" t="s">
        <v>126</v>
      </c>
      <c r="C13" s="27" t="s">
        <v>129</v>
      </c>
      <c r="D13" s="92">
        <v>92888</v>
      </c>
      <c r="E13" s="5">
        <v>0</v>
      </c>
      <c r="F13" s="5">
        <v>1400</v>
      </c>
      <c r="G13" s="5">
        <f t="shared" ref="G13:G29" si="0">(D13-E13-F13)*12.36%</f>
        <v>11307.916799999999</v>
      </c>
      <c r="H13" s="47">
        <v>2790.14</v>
      </c>
      <c r="I13" s="5">
        <f>(D13-E13-F13+G13+H13)*0.5%</f>
        <v>527.93028400000003</v>
      </c>
      <c r="J13" s="6">
        <f>D13-E13-F13+G13+H13+I13</f>
        <v>106113.98708400001</v>
      </c>
      <c r="K13" s="15">
        <f>J13-G13</f>
        <v>94806.070284000016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166" t="s">
        <v>22</v>
      </c>
      <c r="C14" s="27">
        <v>6</v>
      </c>
      <c r="D14" s="92">
        <v>94389</v>
      </c>
      <c r="E14" s="5">
        <v>0</v>
      </c>
      <c r="F14" s="5">
        <v>1400</v>
      </c>
      <c r="G14" s="5">
        <f t="shared" si="0"/>
        <v>11493.440399999999</v>
      </c>
      <c r="H14" s="47">
        <v>2790.14</v>
      </c>
      <c r="I14" s="5">
        <f>(D14-E14-F14+G14+H14)*0.5%</f>
        <v>536.36290199999996</v>
      </c>
      <c r="J14" s="6">
        <f>D14-E14-F14+G14+H14+I14</f>
        <v>107808.94330199999</v>
      </c>
      <c r="K14" s="15">
        <f>J14-G14</f>
        <v>96315.502901999978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166" t="s">
        <v>23</v>
      </c>
      <c r="C15" s="27">
        <v>3</v>
      </c>
      <c r="D15" s="92">
        <v>94386</v>
      </c>
      <c r="E15" s="5">
        <v>0</v>
      </c>
      <c r="F15" s="5">
        <v>1400</v>
      </c>
      <c r="G15" s="5">
        <f t="shared" si="0"/>
        <v>11493.069599999999</v>
      </c>
      <c r="H15" s="47">
        <v>2790.14</v>
      </c>
      <c r="I15" s="5">
        <f>(D15-E15-F15+G15+H15)*0.5%</f>
        <v>536.346048</v>
      </c>
      <c r="J15" s="6">
        <f>D15-E15-F15+G15+H15+I15</f>
        <v>107805.55564800001</v>
      </c>
      <c r="K15" s="15">
        <f>J15-G15</f>
        <v>96312.486048000006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166" t="s">
        <v>19</v>
      </c>
      <c r="C16" s="27">
        <v>3</v>
      </c>
      <c r="D16" s="92">
        <v>95525</v>
      </c>
      <c r="E16" s="5">
        <v>0</v>
      </c>
      <c r="F16" s="5">
        <v>1400</v>
      </c>
      <c r="G16" s="5">
        <f t="shared" si="0"/>
        <v>11633.849999999999</v>
      </c>
      <c r="H16" s="47">
        <v>2790.14</v>
      </c>
      <c r="I16" s="5">
        <f t="shared" ref="I16:I27" si="1">(D16-E16-F16+G16+H16)*0.5%</f>
        <v>542.74495000000002</v>
      </c>
      <c r="J16" s="6">
        <f t="shared" ref="J16:J27" si="2">D16-E16-F16+G16+H16+I16</f>
        <v>109091.73495</v>
      </c>
      <c r="K16" s="15">
        <f t="shared" ref="K16:K27" si="3">J16-G16</f>
        <v>97457.884950000007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166" t="s">
        <v>21</v>
      </c>
      <c r="C17" s="27">
        <v>11</v>
      </c>
      <c r="D17" s="92">
        <v>97368</v>
      </c>
      <c r="E17" s="5">
        <v>0</v>
      </c>
      <c r="F17" s="5">
        <v>1400</v>
      </c>
      <c r="G17" s="5">
        <f t="shared" si="0"/>
        <v>11861.644799999998</v>
      </c>
      <c r="H17" s="47">
        <v>2790.14</v>
      </c>
      <c r="I17" s="5">
        <f t="shared" si="1"/>
        <v>553.09892400000001</v>
      </c>
      <c r="J17" s="6">
        <f t="shared" si="2"/>
        <v>111172.883724</v>
      </c>
      <c r="K17" s="15">
        <f t="shared" si="3"/>
        <v>99311.238924000005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166" t="s">
        <v>89</v>
      </c>
      <c r="C18" s="27">
        <v>12</v>
      </c>
      <c r="D18" s="92">
        <v>100500</v>
      </c>
      <c r="E18" s="5">
        <v>0</v>
      </c>
      <c r="F18" s="5">
        <v>1400</v>
      </c>
      <c r="G18" s="5">
        <f t="shared" si="0"/>
        <v>12248.759999999998</v>
      </c>
      <c r="H18" s="47">
        <v>2790.14</v>
      </c>
      <c r="I18" s="5">
        <f t="shared" si="1"/>
        <v>570.69449999999995</v>
      </c>
      <c r="J18" s="6">
        <f t="shared" si="2"/>
        <v>114709.59449999999</v>
      </c>
      <c r="K18" s="15">
        <f t="shared" si="3"/>
        <v>102460.8345</v>
      </c>
    </row>
    <row r="19" spans="1:14" ht="17.25" thickBot="1">
      <c r="A19" s="13" t="s">
        <v>123</v>
      </c>
      <c r="B19" s="166" t="s">
        <v>122</v>
      </c>
      <c r="C19" s="27">
        <v>1.9</v>
      </c>
      <c r="D19" s="92">
        <v>101347</v>
      </c>
      <c r="E19" s="5">
        <v>0</v>
      </c>
      <c r="F19" s="5">
        <v>1400</v>
      </c>
      <c r="G19" s="5">
        <f t="shared" si="0"/>
        <v>12353.449199999999</v>
      </c>
      <c r="H19" s="47">
        <v>2790.14</v>
      </c>
      <c r="I19" s="5">
        <f t="shared" si="1"/>
        <v>575.452946</v>
      </c>
      <c r="J19" s="6">
        <f t="shared" si="2"/>
        <v>115666.04214600001</v>
      </c>
      <c r="K19" s="15">
        <f t="shared" si="3"/>
        <v>103312.592946</v>
      </c>
      <c r="L19" s="68"/>
      <c r="M19" s="68"/>
      <c r="N19" s="69"/>
    </row>
    <row r="20" spans="1:14" ht="17.25" thickBot="1">
      <c r="A20" s="13" t="s">
        <v>199</v>
      </c>
      <c r="B20" s="166" t="s">
        <v>124</v>
      </c>
      <c r="C20" s="27"/>
      <c r="D20" s="92">
        <v>97316</v>
      </c>
      <c r="E20" s="5">
        <v>0</v>
      </c>
      <c r="F20" s="5">
        <v>1400</v>
      </c>
      <c r="G20" s="5">
        <f t="shared" si="0"/>
        <v>11855.217599999998</v>
      </c>
      <c r="H20" s="47">
        <v>2790.14</v>
      </c>
      <c r="I20" s="5">
        <f>(D20-E20-F20+G20+H20)*0.5%</f>
        <v>552.80678799999998</v>
      </c>
      <c r="J20" s="6">
        <f>D20-E20-F20+G20+H20+I20</f>
        <v>111114.164388</v>
      </c>
      <c r="K20" s="15">
        <f>J20-G20</f>
        <v>99258.946788000001</v>
      </c>
      <c r="L20" s="68"/>
      <c r="M20" s="68"/>
      <c r="N20" s="69"/>
    </row>
    <row r="21" spans="1:14" ht="17.25" thickBot="1">
      <c r="A21" s="13" t="s">
        <v>133</v>
      </c>
      <c r="B21" s="166" t="s">
        <v>132</v>
      </c>
      <c r="C21" s="27">
        <v>12</v>
      </c>
      <c r="D21" s="92">
        <v>97882</v>
      </c>
      <c r="E21" s="5">
        <v>0</v>
      </c>
      <c r="F21" s="5">
        <v>1400</v>
      </c>
      <c r="G21" s="5">
        <f t="shared" si="0"/>
        <v>11925.1752</v>
      </c>
      <c r="H21" s="47">
        <v>2790.14</v>
      </c>
      <c r="I21" s="5">
        <f>(D21-E21-F21+G21+H21)*0.5%</f>
        <v>555.98657600000001</v>
      </c>
      <c r="J21" s="6">
        <f>D21-E21-F21+G21+H21+I21</f>
        <v>111753.30177599999</v>
      </c>
      <c r="K21" s="15">
        <f>J21-G21</f>
        <v>99828.126575999995</v>
      </c>
      <c r="L21" s="19"/>
      <c r="M21" s="68"/>
      <c r="N21" s="69"/>
    </row>
    <row r="22" spans="1:14" ht="17.25" thickBot="1">
      <c r="A22" s="13" t="s">
        <v>133</v>
      </c>
      <c r="B22" s="166" t="s">
        <v>134</v>
      </c>
      <c r="C22" s="27">
        <v>12</v>
      </c>
      <c r="D22" s="92">
        <v>98260</v>
      </c>
      <c r="E22" s="5">
        <v>0</v>
      </c>
      <c r="F22" s="5">
        <v>1400</v>
      </c>
      <c r="G22" s="5">
        <f t="shared" si="0"/>
        <v>11971.895999999999</v>
      </c>
      <c r="H22" s="47">
        <v>2790.14</v>
      </c>
      <c r="I22" s="5">
        <f>(D22-E22-F22+G22+H22)*0.5%</f>
        <v>558.11018000000001</v>
      </c>
      <c r="J22" s="6">
        <f>D22-E22-F22+G22+H22+I22</f>
        <v>112180.14618</v>
      </c>
      <c r="K22" s="15">
        <f>J22-G22</f>
        <v>100208.25018</v>
      </c>
      <c r="L22" s="68"/>
      <c r="M22" s="68"/>
      <c r="N22" s="69"/>
    </row>
    <row r="23" spans="1:14" ht="17.25" thickBot="1">
      <c r="A23" s="13" t="s">
        <v>133</v>
      </c>
      <c r="B23" s="166" t="s">
        <v>196</v>
      </c>
      <c r="C23" s="27">
        <v>10</v>
      </c>
      <c r="D23" s="92">
        <v>99556</v>
      </c>
      <c r="E23" s="5">
        <v>0</v>
      </c>
      <c r="F23" s="5">
        <v>1400</v>
      </c>
      <c r="G23" s="5">
        <f t="shared" si="0"/>
        <v>12132.0816</v>
      </c>
      <c r="H23" s="47">
        <v>2790.14</v>
      </c>
      <c r="I23" s="5">
        <f>(D23-E23-F23+G23+H23)*0.5%</f>
        <v>565.39110800000003</v>
      </c>
      <c r="J23" s="6">
        <f>D23-E23-F23+G23+H23+I23</f>
        <v>113643.612708</v>
      </c>
      <c r="K23" s="15">
        <f>J23-G23</f>
        <v>101511.531108</v>
      </c>
      <c r="L23" s="68"/>
      <c r="M23" s="68"/>
      <c r="N23" s="69"/>
    </row>
    <row r="24" spans="1:14" ht="17.25" thickBot="1">
      <c r="A24" s="13" t="s">
        <v>133</v>
      </c>
      <c r="B24" s="166" t="s">
        <v>104</v>
      </c>
      <c r="C24" s="27">
        <v>3</v>
      </c>
      <c r="D24" s="92">
        <v>97765</v>
      </c>
      <c r="E24" s="5">
        <v>0</v>
      </c>
      <c r="F24" s="5">
        <v>1400</v>
      </c>
      <c r="G24" s="5">
        <f t="shared" si="0"/>
        <v>11910.713999999998</v>
      </c>
      <c r="H24" s="47">
        <v>2790.14</v>
      </c>
      <c r="I24" s="5">
        <f t="shared" si="1"/>
        <v>555.32926999999995</v>
      </c>
      <c r="J24" s="6">
        <f t="shared" si="2"/>
        <v>111621.18326999999</v>
      </c>
      <c r="K24" s="15">
        <f t="shared" si="3"/>
        <v>99710.469270000001</v>
      </c>
      <c r="L24" s="68"/>
      <c r="M24" s="68"/>
      <c r="N24" s="69"/>
    </row>
    <row r="25" spans="1:14" ht="17.25" thickBot="1">
      <c r="A25" s="13" t="s">
        <v>133</v>
      </c>
      <c r="B25" s="166" t="s">
        <v>113</v>
      </c>
      <c r="C25" s="27">
        <v>8</v>
      </c>
      <c r="D25" s="92">
        <v>102293</v>
      </c>
      <c r="E25" s="5">
        <v>0</v>
      </c>
      <c r="F25" s="5">
        <v>1400</v>
      </c>
      <c r="G25" s="5">
        <f t="shared" si="0"/>
        <v>12470.3748</v>
      </c>
      <c r="H25" s="47">
        <v>2790.14</v>
      </c>
      <c r="I25" s="5">
        <f t="shared" si="1"/>
        <v>580.76757400000008</v>
      </c>
      <c r="J25" s="6">
        <f t="shared" si="2"/>
        <v>116734.282374</v>
      </c>
      <c r="K25" s="15">
        <f t="shared" si="3"/>
        <v>104263.907574</v>
      </c>
      <c r="L25" s="68"/>
      <c r="M25" s="68"/>
      <c r="N25" s="69"/>
    </row>
    <row r="26" spans="1:14" ht="17.25" thickBot="1">
      <c r="A26" s="13" t="s">
        <v>133</v>
      </c>
      <c r="B26" s="166" t="s">
        <v>131</v>
      </c>
      <c r="C26" s="27"/>
      <c r="D26" s="92">
        <v>98014</v>
      </c>
      <c r="E26" s="5">
        <v>0</v>
      </c>
      <c r="F26" s="5">
        <v>1400</v>
      </c>
      <c r="G26" s="5">
        <f t="shared" si="0"/>
        <v>11941.490399999999</v>
      </c>
      <c r="H26" s="47">
        <v>2790.14</v>
      </c>
      <c r="I26" s="5">
        <f>(D26-E26-F26+G26+H26)*0.5%</f>
        <v>556.72815200000002</v>
      </c>
      <c r="J26" s="6">
        <f>D26-E26-F26+G26+H26+I26</f>
        <v>111902.35855199999</v>
      </c>
      <c r="K26" s="15">
        <f>J26-G26</f>
        <v>99960.868151999995</v>
      </c>
      <c r="L26" s="68"/>
      <c r="M26" s="68"/>
      <c r="N26" s="69"/>
    </row>
    <row r="27" spans="1:14" ht="17.25" thickBot="1">
      <c r="A27" s="74" t="s">
        <v>125</v>
      </c>
      <c r="B27" s="166" t="s">
        <v>127</v>
      </c>
      <c r="C27" s="27" t="s">
        <v>128</v>
      </c>
      <c r="D27" s="92">
        <v>96276</v>
      </c>
      <c r="E27" s="5">
        <v>0</v>
      </c>
      <c r="F27" s="5">
        <v>1400</v>
      </c>
      <c r="G27" s="5">
        <f t="shared" si="0"/>
        <v>11726.673599999998</v>
      </c>
      <c r="H27" s="47">
        <v>2790.14</v>
      </c>
      <c r="I27" s="5">
        <f t="shared" si="1"/>
        <v>546.964068</v>
      </c>
      <c r="J27" s="6">
        <f t="shared" si="2"/>
        <v>109939.777668</v>
      </c>
      <c r="K27" s="15">
        <f t="shared" si="3"/>
        <v>98213.104068000001</v>
      </c>
      <c r="L27" s="68"/>
      <c r="M27" s="68"/>
      <c r="N27" s="69"/>
    </row>
    <row r="28" spans="1:14" ht="13.5" thickBot="1">
      <c r="A28" s="13" t="s">
        <v>2</v>
      </c>
      <c r="B28" s="166" t="s">
        <v>94</v>
      </c>
      <c r="C28" s="27" t="s">
        <v>30</v>
      </c>
      <c r="D28" s="92">
        <v>87615</v>
      </c>
      <c r="E28" s="5">
        <v>0</v>
      </c>
      <c r="F28" s="5">
        <v>0</v>
      </c>
      <c r="G28" s="5">
        <f t="shared" si="0"/>
        <v>10829.213999999998</v>
      </c>
      <c r="H28" s="47">
        <v>2790.14</v>
      </c>
      <c r="I28" s="5">
        <f>(D28-E28-F28+G28+H28)*0.5%</f>
        <v>506.17176999999998</v>
      </c>
      <c r="J28" s="6">
        <f>D28-E28-F28+G28+H28+I28</f>
        <v>101740.52576999999</v>
      </c>
      <c r="K28" s="15">
        <f>J28-G28</f>
        <v>90911.31177</v>
      </c>
    </row>
    <row r="29" spans="1:14" ht="13.5" thickBot="1">
      <c r="A29" s="20" t="s">
        <v>2</v>
      </c>
      <c r="B29" s="167" t="s">
        <v>95</v>
      </c>
      <c r="C29" s="28" t="s">
        <v>30</v>
      </c>
      <c r="D29" s="95">
        <v>87615</v>
      </c>
      <c r="E29" s="22">
        <v>0</v>
      </c>
      <c r="F29" s="22">
        <v>0</v>
      </c>
      <c r="G29" s="22">
        <f t="shared" si="0"/>
        <v>10829.213999999998</v>
      </c>
      <c r="H29" s="47">
        <v>2790.14</v>
      </c>
      <c r="I29" s="22">
        <f>(D29-E29-F29+G29+H29)*0.5%</f>
        <v>506.17176999999998</v>
      </c>
      <c r="J29" s="32">
        <f>D29-E29-F29+G29+H29+I29</f>
        <v>101740.52576999999</v>
      </c>
      <c r="K29" s="23">
        <f>J29-G29</f>
        <v>90911.31177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52" t="s">
        <v>24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101"/>
    </row>
    <row r="32" spans="1:14" ht="13.5" customHeight="1" thickBot="1">
      <c r="A32" s="258" t="s">
        <v>15</v>
      </c>
      <c r="B32" s="259"/>
      <c r="C32" s="162" t="s">
        <v>8</v>
      </c>
      <c r="D32" s="42" t="s">
        <v>0</v>
      </c>
      <c r="E32" s="42" t="s">
        <v>75</v>
      </c>
      <c r="F32" s="42" t="s">
        <v>16</v>
      </c>
      <c r="G32" s="42" t="s">
        <v>141</v>
      </c>
      <c r="H32" s="42" t="s">
        <v>18</v>
      </c>
      <c r="I32" s="42" t="s">
        <v>17</v>
      </c>
      <c r="J32" s="43" t="s">
        <v>1</v>
      </c>
      <c r="K32" s="178" t="s">
        <v>74</v>
      </c>
      <c r="L32" s="235" t="s">
        <v>167</v>
      </c>
      <c r="M32" s="236"/>
      <c r="N32" s="237"/>
    </row>
    <row r="33" spans="1:14" ht="13.5" customHeight="1" thickBot="1">
      <c r="A33" s="163" t="s">
        <v>7</v>
      </c>
      <c r="B33" s="165" t="s">
        <v>25</v>
      </c>
      <c r="C33" s="46">
        <v>0.9</v>
      </c>
      <c r="D33" s="104">
        <v>99613</v>
      </c>
      <c r="E33" s="47">
        <v>0</v>
      </c>
      <c r="F33" s="47">
        <v>1400</v>
      </c>
      <c r="G33" s="47">
        <f>(D33-E33-F33)*12.36%</f>
        <v>12139.126799999998</v>
      </c>
      <c r="H33" s="47">
        <v>2790.14</v>
      </c>
      <c r="I33" s="47">
        <f t="shared" ref="I33:I56" si="4">(D33-E33-F33+G33+H33)*0.5%</f>
        <v>565.71133399999997</v>
      </c>
      <c r="J33" s="48">
        <f t="shared" ref="J33:J56" si="5">D33-E33-F33+G33+H33+I33</f>
        <v>113707.978134</v>
      </c>
      <c r="K33" s="49">
        <f t="shared" ref="K33:K56" si="6">J33-G33</f>
        <v>101568.85133400001</v>
      </c>
      <c r="L33" s="238"/>
      <c r="M33" s="239"/>
      <c r="N33" s="240"/>
    </row>
    <row r="34" spans="1:14" ht="17.25" thickBot="1">
      <c r="A34" s="164" t="s">
        <v>136</v>
      </c>
      <c r="B34" s="166" t="s">
        <v>135</v>
      </c>
      <c r="C34" s="27">
        <v>1</v>
      </c>
      <c r="D34" s="92">
        <v>101304</v>
      </c>
      <c r="E34" s="5">
        <v>0</v>
      </c>
      <c r="F34" s="5">
        <v>1400</v>
      </c>
      <c r="G34" s="5">
        <f t="shared" ref="G34:G56" si="7">(D34-E34-F34)*12.36%</f>
        <v>12348.134399999999</v>
      </c>
      <c r="H34" s="47">
        <v>2790.14</v>
      </c>
      <c r="I34" s="5">
        <f>(D34-E34-F34+G34+H34)*0.5%</f>
        <v>575.21137199999998</v>
      </c>
      <c r="J34" s="6">
        <f>D34-E34-F34+G34+H34+I34</f>
        <v>115617.485772</v>
      </c>
      <c r="K34" s="15">
        <f>J34-G34</f>
        <v>103269.351372</v>
      </c>
      <c r="L34" s="61" t="s">
        <v>168</v>
      </c>
      <c r="M34" s="62"/>
      <c r="N34" s="134">
        <v>300</v>
      </c>
    </row>
    <row r="35" spans="1:14" ht="17.25" thickBot="1">
      <c r="A35" s="164" t="s">
        <v>139</v>
      </c>
      <c r="B35" s="166" t="s">
        <v>137</v>
      </c>
      <c r="C35" s="27">
        <v>1.2</v>
      </c>
      <c r="D35" s="92">
        <v>100059</v>
      </c>
      <c r="E35" s="92">
        <v>0</v>
      </c>
      <c r="F35" s="5">
        <v>1400</v>
      </c>
      <c r="G35" s="5">
        <f t="shared" si="7"/>
        <v>12194.252399999999</v>
      </c>
      <c r="H35" s="47">
        <v>2790.14</v>
      </c>
      <c r="I35" s="92">
        <f>(D35-E35-F35+G35+H35)*0.5%</f>
        <v>568.21696199999997</v>
      </c>
      <c r="J35" s="106">
        <f>D35-E35-F35+G35+H35+I35</f>
        <v>114211.609362</v>
      </c>
      <c r="K35" s="107">
        <f>J35-G35</f>
        <v>102017.35696200001</v>
      </c>
      <c r="L35" s="63" t="s">
        <v>169</v>
      </c>
      <c r="M35" s="64"/>
      <c r="N35" s="135">
        <v>400</v>
      </c>
    </row>
    <row r="36" spans="1:14" ht="17.25" thickBot="1">
      <c r="A36" s="168" t="s">
        <v>6</v>
      </c>
      <c r="B36" s="151" t="s">
        <v>12</v>
      </c>
      <c r="C36" s="27">
        <v>8</v>
      </c>
      <c r="D36" s="92">
        <v>100558</v>
      </c>
      <c r="E36" s="5">
        <v>0</v>
      </c>
      <c r="F36" s="5">
        <v>1400</v>
      </c>
      <c r="G36" s="5">
        <f t="shared" si="7"/>
        <v>12255.9288</v>
      </c>
      <c r="H36" s="47">
        <v>2790.14</v>
      </c>
      <c r="I36" s="5">
        <f t="shared" si="4"/>
        <v>571.02034400000002</v>
      </c>
      <c r="J36" s="6">
        <f t="shared" si="5"/>
        <v>114775.089144</v>
      </c>
      <c r="K36" s="15">
        <f t="shared" si="6"/>
        <v>102519.160344</v>
      </c>
      <c r="L36" s="63" t="s">
        <v>170</v>
      </c>
      <c r="M36" s="64"/>
      <c r="N36" s="135">
        <v>500</v>
      </c>
    </row>
    <row r="37" spans="1:14" ht="17.25" thickBot="1">
      <c r="A37" s="168" t="s">
        <v>6</v>
      </c>
      <c r="B37" s="151" t="s">
        <v>140</v>
      </c>
      <c r="C37" s="27">
        <v>8</v>
      </c>
      <c r="D37" s="92">
        <v>102050</v>
      </c>
      <c r="E37" s="5">
        <v>0</v>
      </c>
      <c r="F37" s="5">
        <v>1400</v>
      </c>
      <c r="G37" s="5">
        <f t="shared" si="7"/>
        <v>12440.339999999998</v>
      </c>
      <c r="H37" s="47">
        <v>2790.14</v>
      </c>
      <c r="I37" s="5">
        <f t="shared" si="4"/>
        <v>579.40239999999994</v>
      </c>
      <c r="J37" s="6">
        <f t="shared" si="5"/>
        <v>116459.8824</v>
      </c>
      <c r="K37" s="15">
        <f t="shared" si="6"/>
        <v>104019.54240000001</v>
      </c>
      <c r="L37" s="63" t="s">
        <v>171</v>
      </c>
      <c r="M37" s="64"/>
      <c r="N37" s="135">
        <v>600</v>
      </c>
    </row>
    <row r="38" spans="1:14" ht="17.25" thickBot="1">
      <c r="A38" s="168" t="s">
        <v>26</v>
      </c>
      <c r="B38" s="151" t="s">
        <v>27</v>
      </c>
      <c r="C38" s="27">
        <v>8</v>
      </c>
      <c r="D38" s="92">
        <v>97861</v>
      </c>
      <c r="E38" s="5">
        <v>0</v>
      </c>
      <c r="F38" s="5">
        <v>1400</v>
      </c>
      <c r="G38" s="5">
        <f t="shared" si="7"/>
        <v>11922.579599999999</v>
      </c>
      <c r="H38" s="47">
        <v>2790.14</v>
      </c>
      <c r="I38" s="5">
        <f t="shared" si="4"/>
        <v>555.86859800000002</v>
      </c>
      <c r="J38" s="6">
        <f t="shared" si="5"/>
        <v>111729.588198</v>
      </c>
      <c r="K38" s="15">
        <f t="shared" si="6"/>
        <v>99807.008598</v>
      </c>
      <c r="L38" s="63" t="s">
        <v>172</v>
      </c>
      <c r="M38" s="64"/>
      <c r="N38" s="135">
        <v>700</v>
      </c>
    </row>
    <row r="39" spans="1:14" s="186" customFormat="1" ht="17.25" thickBot="1">
      <c r="A39" s="220" t="s">
        <v>26</v>
      </c>
      <c r="B39" s="221" t="s">
        <v>112</v>
      </c>
      <c r="C39" s="27">
        <v>18</v>
      </c>
      <c r="D39" s="92">
        <v>100060</v>
      </c>
      <c r="E39" s="216">
        <v>0</v>
      </c>
      <c r="F39" s="216">
        <v>1400</v>
      </c>
      <c r="G39" s="216">
        <f t="shared" si="7"/>
        <v>12194.375999999998</v>
      </c>
      <c r="H39" s="47">
        <v>2790.14</v>
      </c>
      <c r="I39" s="216">
        <f t="shared" si="4"/>
        <v>568.22257999999999</v>
      </c>
      <c r="J39" s="217">
        <f t="shared" si="5"/>
        <v>114212.73858</v>
      </c>
      <c r="K39" s="218">
        <f t="shared" si="6"/>
        <v>102018.36258</v>
      </c>
      <c r="L39" s="63" t="s">
        <v>173</v>
      </c>
      <c r="M39" s="64"/>
      <c r="N39" s="135">
        <v>750</v>
      </c>
    </row>
    <row r="40" spans="1:14" s="186" customFormat="1" ht="17.25" thickBot="1">
      <c r="A40" s="222" t="s">
        <v>10</v>
      </c>
      <c r="B40" s="223" t="s">
        <v>9</v>
      </c>
      <c r="C40" s="27">
        <v>1.2</v>
      </c>
      <c r="D40" s="92">
        <v>100338</v>
      </c>
      <c r="E40" s="216">
        <v>0</v>
      </c>
      <c r="F40" s="216">
        <v>1400</v>
      </c>
      <c r="G40" s="216">
        <f t="shared" si="7"/>
        <v>12228.736799999999</v>
      </c>
      <c r="H40" s="47">
        <v>2790.14</v>
      </c>
      <c r="I40" s="216">
        <f t="shared" si="4"/>
        <v>569.78438400000005</v>
      </c>
      <c r="J40" s="217">
        <f t="shared" si="5"/>
        <v>114526.661184</v>
      </c>
      <c r="K40" s="218">
        <f t="shared" si="6"/>
        <v>102297.924384</v>
      </c>
      <c r="L40" s="224" t="s">
        <v>174</v>
      </c>
      <c r="M40" s="79"/>
      <c r="N40" s="136">
        <v>800</v>
      </c>
    </row>
    <row r="41" spans="1:14" s="186" customFormat="1" ht="17.25" thickBot="1">
      <c r="A41" s="222" t="s">
        <v>78</v>
      </c>
      <c r="B41" s="223" t="s">
        <v>76</v>
      </c>
      <c r="C41" s="27">
        <v>0.35</v>
      </c>
      <c r="D41" s="92">
        <v>105573</v>
      </c>
      <c r="E41" s="216">
        <v>0</v>
      </c>
      <c r="F41" s="216">
        <v>1400</v>
      </c>
      <c r="G41" s="216">
        <f t="shared" si="7"/>
        <v>12875.782799999999</v>
      </c>
      <c r="H41" s="47">
        <v>2790.14</v>
      </c>
      <c r="I41" s="216">
        <f t="shared" si="4"/>
        <v>599.194614</v>
      </c>
      <c r="J41" s="217">
        <f t="shared" si="5"/>
        <v>120438.11741400001</v>
      </c>
      <c r="K41" s="218">
        <f t="shared" si="6"/>
        <v>107562.33461400001</v>
      </c>
      <c r="M41" s="68"/>
    </row>
    <row r="42" spans="1:14" s="186" customFormat="1" ht="13.5" thickBot="1">
      <c r="A42" s="222" t="s">
        <v>79</v>
      </c>
      <c r="B42" s="166" t="s">
        <v>77</v>
      </c>
      <c r="C42" s="27">
        <v>0.12</v>
      </c>
      <c r="D42" s="92">
        <v>106369</v>
      </c>
      <c r="E42" s="216">
        <v>2000</v>
      </c>
      <c r="F42" s="216">
        <v>1400</v>
      </c>
      <c r="G42" s="216">
        <f t="shared" si="7"/>
        <v>12726.968399999998</v>
      </c>
      <c r="H42" s="47">
        <v>2790.14</v>
      </c>
      <c r="I42" s="216">
        <f t="shared" si="4"/>
        <v>592.43054199999995</v>
      </c>
      <c r="J42" s="217">
        <f t="shared" si="5"/>
        <v>119078.538942</v>
      </c>
      <c r="K42" s="218">
        <f t="shared" si="6"/>
        <v>106351.570542</v>
      </c>
    </row>
    <row r="43" spans="1:14" s="186" customFormat="1" ht="17.25" thickBot="1">
      <c r="A43" s="222" t="s">
        <v>11</v>
      </c>
      <c r="B43" s="223" t="s">
        <v>150</v>
      </c>
      <c r="C43" s="27">
        <v>0.28000000000000003</v>
      </c>
      <c r="D43" s="92">
        <v>102091</v>
      </c>
      <c r="E43" s="216">
        <v>0</v>
      </c>
      <c r="F43" s="216">
        <v>1400</v>
      </c>
      <c r="G43" s="216">
        <f t="shared" si="7"/>
        <v>12445.407599999999</v>
      </c>
      <c r="H43" s="47">
        <v>2790.14</v>
      </c>
      <c r="I43" s="216">
        <f t="shared" si="4"/>
        <v>579.63273800000002</v>
      </c>
      <c r="J43" s="217">
        <f t="shared" si="5"/>
        <v>116506.18033800001</v>
      </c>
      <c r="K43" s="218">
        <f t="shared" si="6"/>
        <v>104060.772738</v>
      </c>
      <c r="L43" s="68"/>
      <c r="N43" s="69"/>
    </row>
    <row r="44" spans="1:14" s="186" customFormat="1" ht="17.25" thickBot="1">
      <c r="A44" s="222" t="s">
        <v>11</v>
      </c>
      <c r="B44" s="223" t="s">
        <v>149</v>
      </c>
      <c r="C44" s="27">
        <v>0.22</v>
      </c>
      <c r="D44" s="92">
        <v>102091</v>
      </c>
      <c r="E44" s="216">
        <v>0</v>
      </c>
      <c r="F44" s="216">
        <v>1400</v>
      </c>
      <c r="G44" s="216">
        <f>(D44-E44-F44)*12.36%</f>
        <v>12445.407599999999</v>
      </c>
      <c r="H44" s="47">
        <v>2790.14</v>
      </c>
      <c r="I44" s="216">
        <f>(D44-E44-F44+G44+H44)*0.5%</f>
        <v>579.63273800000002</v>
      </c>
      <c r="J44" s="217">
        <f>D44-E44-F44+G44+H44+I44</f>
        <v>116506.18033800001</v>
      </c>
      <c r="K44" s="218">
        <f>J44-G44</f>
        <v>104060.772738</v>
      </c>
      <c r="L44" s="68"/>
      <c r="N44" s="69"/>
    </row>
    <row r="45" spans="1:14" ht="17.25" thickBot="1">
      <c r="A45" s="168" t="s">
        <v>120</v>
      </c>
      <c r="B45" s="151" t="s">
        <v>121</v>
      </c>
      <c r="C45" s="27">
        <v>0.3</v>
      </c>
      <c r="D45" s="92">
        <v>102448</v>
      </c>
      <c r="E45" s="5">
        <v>0</v>
      </c>
      <c r="F45" s="5">
        <v>1400</v>
      </c>
      <c r="G45" s="5">
        <f t="shared" si="7"/>
        <v>12489.532799999999</v>
      </c>
      <c r="H45" s="47">
        <v>2790.14</v>
      </c>
      <c r="I45" s="5">
        <f t="shared" si="4"/>
        <v>581.63836400000002</v>
      </c>
      <c r="J45" s="6">
        <f t="shared" si="5"/>
        <v>116909.311164</v>
      </c>
      <c r="K45" s="15">
        <f t="shared" si="6"/>
        <v>104419.778364</v>
      </c>
      <c r="M45" s="68"/>
    </row>
    <row r="46" spans="1:14" ht="13.5" thickBot="1">
      <c r="A46" s="168" t="s">
        <v>36</v>
      </c>
      <c r="B46" s="151" t="s">
        <v>37</v>
      </c>
      <c r="C46" s="27">
        <v>0.43</v>
      </c>
      <c r="D46" s="92">
        <v>105534</v>
      </c>
      <c r="E46" s="5">
        <v>0</v>
      </c>
      <c r="F46" s="5">
        <v>1400</v>
      </c>
      <c r="G46" s="5">
        <f t="shared" si="7"/>
        <v>12870.962399999999</v>
      </c>
      <c r="H46" s="47">
        <v>2790.14</v>
      </c>
      <c r="I46" s="5">
        <f t="shared" si="4"/>
        <v>598.97551199999998</v>
      </c>
      <c r="J46" s="6">
        <f t="shared" si="5"/>
        <v>120394.07791200001</v>
      </c>
      <c r="K46" s="15">
        <f t="shared" si="6"/>
        <v>107523.115512</v>
      </c>
    </row>
    <row r="47" spans="1:14" ht="14.25" thickBot="1">
      <c r="A47" s="168" t="s">
        <v>36</v>
      </c>
      <c r="B47" s="151" t="s">
        <v>38</v>
      </c>
      <c r="C47" s="27">
        <v>0.33</v>
      </c>
      <c r="D47" s="92">
        <v>107079</v>
      </c>
      <c r="E47" s="5">
        <v>0</v>
      </c>
      <c r="F47" s="5">
        <v>1400</v>
      </c>
      <c r="G47" s="5">
        <f t="shared" si="7"/>
        <v>13061.924399999998</v>
      </c>
      <c r="H47" s="47">
        <v>2790.14</v>
      </c>
      <c r="I47" s="5">
        <f t="shared" si="4"/>
        <v>607.65532200000007</v>
      </c>
      <c r="J47" s="6">
        <f t="shared" si="5"/>
        <v>122138.71972200001</v>
      </c>
      <c r="K47" s="15">
        <f t="shared" si="6"/>
        <v>109076.79532200001</v>
      </c>
      <c r="L47" s="57" t="s">
        <v>83</v>
      </c>
    </row>
    <row r="48" spans="1:14" ht="13.5" thickBot="1">
      <c r="A48" s="168" t="s">
        <v>36</v>
      </c>
      <c r="B48" s="151" t="s">
        <v>118</v>
      </c>
      <c r="C48" s="27">
        <v>0.22</v>
      </c>
      <c r="D48" s="92">
        <v>107036</v>
      </c>
      <c r="E48" s="5">
        <v>0</v>
      </c>
      <c r="F48" s="5">
        <v>1400</v>
      </c>
      <c r="G48" s="5">
        <f t="shared" si="7"/>
        <v>13056.609599999998</v>
      </c>
      <c r="H48" s="47">
        <v>2790.14</v>
      </c>
      <c r="I48" s="5">
        <f t="shared" si="4"/>
        <v>607.41374799999994</v>
      </c>
      <c r="J48" s="6">
        <f t="shared" si="5"/>
        <v>122090.163348</v>
      </c>
      <c r="K48" s="15">
        <f t="shared" si="6"/>
        <v>109033.55374800001</v>
      </c>
    </row>
    <row r="49" spans="1:14" ht="13.5" thickBot="1">
      <c r="A49" s="168" t="s">
        <v>36</v>
      </c>
      <c r="B49" s="166" t="s">
        <v>114</v>
      </c>
      <c r="C49" s="27"/>
      <c r="D49" s="92">
        <v>101622</v>
      </c>
      <c r="E49" s="5">
        <v>0</v>
      </c>
      <c r="F49" s="5">
        <v>1400</v>
      </c>
      <c r="G49" s="5">
        <f t="shared" si="7"/>
        <v>12387.439199999999</v>
      </c>
      <c r="H49" s="47">
        <v>2790.14</v>
      </c>
      <c r="I49" s="5">
        <f t="shared" si="4"/>
        <v>576.99789599999997</v>
      </c>
      <c r="J49" s="6">
        <f t="shared" si="5"/>
        <v>115976.57709599999</v>
      </c>
      <c r="K49" s="15">
        <f t="shared" si="6"/>
        <v>103589.137896</v>
      </c>
    </row>
    <row r="50" spans="1:14" ht="13.5" thickBot="1">
      <c r="A50" s="168" t="s">
        <v>36</v>
      </c>
      <c r="B50" s="166" t="s">
        <v>145</v>
      </c>
      <c r="C50" s="27"/>
      <c r="D50" s="92">
        <v>105722</v>
      </c>
      <c r="E50" s="5">
        <v>0</v>
      </c>
      <c r="F50" s="5">
        <v>1400</v>
      </c>
      <c r="G50" s="5">
        <f>(D50-E50-F50)*12.36%</f>
        <v>12894.199199999999</v>
      </c>
      <c r="H50" s="47">
        <v>2790.14</v>
      </c>
      <c r="I50" s="5">
        <f>(D50-E50-F50+G50+H50)*0.5%</f>
        <v>600.03169600000001</v>
      </c>
      <c r="J50" s="6">
        <f>D50-E50-F50+G50+H50+I50</f>
        <v>120606.37089600001</v>
      </c>
      <c r="K50" s="15">
        <f>J50-G50</f>
        <v>107712.171696</v>
      </c>
    </row>
    <row r="51" spans="1:14" ht="13.5" thickBot="1">
      <c r="A51" s="164" t="s">
        <v>36</v>
      </c>
      <c r="B51" s="166" t="s">
        <v>138</v>
      </c>
      <c r="C51" s="27"/>
      <c r="D51" s="92">
        <v>102806</v>
      </c>
      <c r="E51" s="92">
        <v>0</v>
      </c>
      <c r="F51" s="5">
        <v>1400</v>
      </c>
      <c r="G51" s="5">
        <f t="shared" si="7"/>
        <v>12533.781599999998</v>
      </c>
      <c r="H51" s="47">
        <v>2790.14</v>
      </c>
      <c r="I51" s="92">
        <f>(D51-E51-F51+G51+H51)*0.5%</f>
        <v>583.64960800000006</v>
      </c>
      <c r="J51" s="106">
        <f>D51-E51-F51+G51+H51+I51</f>
        <v>117313.57120800001</v>
      </c>
      <c r="K51" s="107">
        <f>J51-G51</f>
        <v>104779.78960800001</v>
      </c>
    </row>
    <row r="52" spans="1:14" ht="13.5" thickBot="1">
      <c r="A52" s="168" t="s">
        <v>2</v>
      </c>
      <c r="B52" s="151" t="s">
        <v>3</v>
      </c>
      <c r="C52" s="27" t="s">
        <v>30</v>
      </c>
      <c r="D52" s="92">
        <v>93742</v>
      </c>
      <c r="E52" s="5">
        <v>0</v>
      </c>
      <c r="F52" s="5">
        <v>0</v>
      </c>
      <c r="G52" s="5">
        <f t="shared" si="7"/>
        <v>11586.511199999999</v>
      </c>
      <c r="H52" s="47">
        <v>2790.14</v>
      </c>
      <c r="I52" s="5">
        <f t="shared" si="4"/>
        <v>540.593256</v>
      </c>
      <c r="J52" s="6">
        <f t="shared" si="5"/>
        <v>108659.24445599999</v>
      </c>
      <c r="K52" s="15">
        <f t="shared" si="6"/>
        <v>97072.733255999992</v>
      </c>
    </row>
    <row r="53" spans="1:14" ht="13.5" thickBot="1">
      <c r="A53" s="168" t="s">
        <v>2</v>
      </c>
      <c r="B53" s="151" t="s">
        <v>4</v>
      </c>
      <c r="C53" s="27" t="s">
        <v>30</v>
      </c>
      <c r="D53" s="92">
        <v>95583</v>
      </c>
      <c r="E53" s="5">
        <v>0</v>
      </c>
      <c r="F53" s="5">
        <v>0</v>
      </c>
      <c r="G53" s="5">
        <f t="shared" si="7"/>
        <v>11814.058799999999</v>
      </c>
      <c r="H53" s="47">
        <v>2790.14</v>
      </c>
      <c r="I53" s="5">
        <f t="shared" si="4"/>
        <v>550.93599400000005</v>
      </c>
      <c r="J53" s="6">
        <f t="shared" si="5"/>
        <v>110738.134794</v>
      </c>
      <c r="K53" s="15">
        <f t="shared" si="6"/>
        <v>98924.075993999999</v>
      </c>
    </row>
    <row r="54" spans="1:14" ht="13.5" thickBot="1">
      <c r="A54" s="164" t="s">
        <v>2</v>
      </c>
      <c r="B54" s="166" t="s">
        <v>14</v>
      </c>
      <c r="C54" s="27" t="s">
        <v>30</v>
      </c>
      <c r="D54" s="92">
        <v>95532</v>
      </c>
      <c r="E54" s="5">
        <v>0</v>
      </c>
      <c r="F54" s="5">
        <v>0</v>
      </c>
      <c r="G54" s="5">
        <f t="shared" si="7"/>
        <v>11807.7552</v>
      </c>
      <c r="H54" s="47">
        <v>2790.14</v>
      </c>
      <c r="I54" s="5">
        <f t="shared" si="4"/>
        <v>550.64947600000005</v>
      </c>
      <c r="J54" s="6">
        <f t="shared" si="5"/>
        <v>110680.544676</v>
      </c>
      <c r="K54" s="15">
        <f t="shared" si="6"/>
        <v>98872.789476000005</v>
      </c>
    </row>
    <row r="55" spans="1:14" ht="13.5" thickBot="1">
      <c r="A55" s="168" t="s">
        <v>2</v>
      </c>
      <c r="B55" s="151" t="s">
        <v>5</v>
      </c>
      <c r="C55" s="27" t="s">
        <v>30</v>
      </c>
      <c r="D55" s="92">
        <v>93384</v>
      </c>
      <c r="E55" s="5">
        <v>0</v>
      </c>
      <c r="F55" s="5">
        <v>0</v>
      </c>
      <c r="G55" s="5">
        <f t="shared" si="7"/>
        <v>11542.2624</v>
      </c>
      <c r="H55" s="47">
        <v>2790.14</v>
      </c>
      <c r="I55" s="5">
        <f t="shared" si="4"/>
        <v>538.58201200000008</v>
      </c>
      <c r="J55" s="6">
        <f t="shared" si="5"/>
        <v>108254.98441200001</v>
      </c>
      <c r="K55" s="15">
        <f t="shared" si="6"/>
        <v>96712.722012000013</v>
      </c>
    </row>
    <row r="56" spans="1:14" ht="13.5" thickBot="1">
      <c r="A56" s="169" t="s">
        <v>2</v>
      </c>
      <c r="B56" s="170" t="s">
        <v>31</v>
      </c>
      <c r="C56" s="28" t="s">
        <v>30</v>
      </c>
      <c r="D56" s="93">
        <v>97614</v>
      </c>
      <c r="E56" s="52">
        <v>0</v>
      </c>
      <c r="F56" s="52">
        <v>0</v>
      </c>
      <c r="G56" s="22">
        <f t="shared" si="7"/>
        <v>12065.090399999999</v>
      </c>
      <c r="H56" s="47">
        <v>2790.14</v>
      </c>
      <c r="I56" s="22">
        <f t="shared" si="4"/>
        <v>562.34615199999996</v>
      </c>
      <c r="J56" s="32">
        <f t="shared" si="5"/>
        <v>113031.576552</v>
      </c>
      <c r="K56" s="23">
        <f t="shared" si="6"/>
        <v>100966.486152</v>
      </c>
    </row>
    <row r="57" spans="1:14" ht="13.5" thickBot="1">
      <c r="B57" s="3"/>
      <c r="D57" s="7"/>
      <c r="E57" s="7"/>
      <c r="F57" s="7"/>
      <c r="G57" s="7"/>
      <c r="H57" s="7"/>
      <c r="I57" s="7"/>
      <c r="J57" s="8"/>
    </row>
    <row r="58" spans="1:14" ht="16.5" thickBot="1">
      <c r="A58" s="241" t="s">
        <v>28</v>
      </c>
      <c r="B58" s="260"/>
      <c r="C58" s="260"/>
      <c r="D58" s="260"/>
      <c r="E58" s="260"/>
      <c r="F58" s="260"/>
      <c r="G58" s="260"/>
      <c r="H58" s="260"/>
      <c r="I58" s="260"/>
      <c r="J58" s="261"/>
      <c r="K58" s="101"/>
    </row>
    <row r="59" spans="1:14" ht="13.5" thickBot="1">
      <c r="A59" s="249" t="s">
        <v>15</v>
      </c>
      <c r="B59" s="248"/>
      <c r="C59" s="42" t="s">
        <v>8</v>
      </c>
      <c r="D59" s="42" t="s">
        <v>0</v>
      </c>
      <c r="E59" s="42" t="s">
        <v>75</v>
      </c>
      <c r="F59" s="42" t="s">
        <v>16</v>
      </c>
      <c r="G59" s="42" t="s">
        <v>141</v>
      </c>
      <c r="H59" s="42" t="s">
        <v>18</v>
      </c>
      <c r="I59" s="42" t="s">
        <v>17</v>
      </c>
      <c r="J59" s="43" t="s">
        <v>1</v>
      </c>
      <c r="K59" s="178" t="s">
        <v>74</v>
      </c>
    </row>
    <row r="60" spans="1:14" ht="13.5" thickBot="1">
      <c r="A60" s="171" t="s">
        <v>33</v>
      </c>
      <c r="B60" s="109" t="s">
        <v>91</v>
      </c>
      <c r="C60" s="46">
        <v>0.92</v>
      </c>
      <c r="D60" s="111">
        <v>97473</v>
      </c>
      <c r="E60" s="112">
        <v>0</v>
      </c>
      <c r="F60" s="47">
        <v>1400</v>
      </c>
      <c r="G60" s="47">
        <f>(D60-E60-F60)*12.36%</f>
        <v>11874.622799999999</v>
      </c>
      <c r="H60" s="47">
        <v>2790.14</v>
      </c>
      <c r="I60" s="47">
        <f t="shared" ref="I60:I69" si="8">(D60-E60-F60+G60+H60)*0.5%</f>
        <v>553.68881399999998</v>
      </c>
      <c r="J60" s="48">
        <f t="shared" ref="J60:J69" si="9">D60-E60-F60+G60+H60+I60</f>
        <v>111291.45161399999</v>
      </c>
      <c r="K60" s="49">
        <f t="shared" ref="K60:K69" si="10">J60-G60</f>
        <v>99416.828813999993</v>
      </c>
      <c r="M60" s="124"/>
      <c r="N60" s="124"/>
    </row>
    <row r="61" spans="1:14" ht="13.5" thickBot="1">
      <c r="A61" s="172" t="s">
        <v>33</v>
      </c>
      <c r="B61" s="24" t="s">
        <v>90</v>
      </c>
      <c r="C61" s="27">
        <v>2</v>
      </c>
      <c r="D61" s="97">
        <v>97473</v>
      </c>
      <c r="E61" s="17">
        <v>0</v>
      </c>
      <c r="F61" s="5">
        <v>1400</v>
      </c>
      <c r="G61" s="5">
        <f t="shared" ref="G61:G69" si="11">(D61-E61-F61)*12.36%</f>
        <v>11874.622799999999</v>
      </c>
      <c r="H61" s="47">
        <v>2790.14</v>
      </c>
      <c r="I61" s="5">
        <f t="shared" si="8"/>
        <v>553.68881399999998</v>
      </c>
      <c r="J61" s="6">
        <f t="shared" si="9"/>
        <v>111291.45161399999</v>
      </c>
      <c r="K61" s="15">
        <f t="shared" si="10"/>
        <v>99416.828813999993</v>
      </c>
      <c r="M61" s="124"/>
      <c r="N61" s="124"/>
    </row>
    <row r="62" spans="1:14" ht="13.5" thickBot="1">
      <c r="A62" s="172" t="s">
        <v>33</v>
      </c>
      <c r="B62" s="24" t="s">
        <v>158</v>
      </c>
      <c r="C62" s="27">
        <v>2</v>
      </c>
      <c r="D62" s="97">
        <v>97971</v>
      </c>
      <c r="E62" s="17">
        <v>0</v>
      </c>
      <c r="F62" s="5">
        <v>1400</v>
      </c>
      <c r="G62" s="5">
        <f t="shared" si="11"/>
        <v>11936.175599999999</v>
      </c>
      <c r="H62" s="47">
        <v>2790.14</v>
      </c>
      <c r="I62" s="5">
        <f>(D62-E62-F62+G62+H62)*0.5%</f>
        <v>556.48657800000001</v>
      </c>
      <c r="J62" s="6">
        <f>D62-E62-F62+G62+H62+I62</f>
        <v>111853.802178</v>
      </c>
      <c r="K62" s="15">
        <f>J62-G62</f>
        <v>99917.626577999996</v>
      </c>
      <c r="M62" s="124"/>
      <c r="N62" s="124"/>
    </row>
    <row r="63" spans="1:14" ht="13.5" thickBot="1">
      <c r="A63" s="173" t="s">
        <v>82</v>
      </c>
      <c r="B63" s="24" t="s">
        <v>13</v>
      </c>
      <c r="C63" s="27">
        <v>4.2</v>
      </c>
      <c r="D63" s="97">
        <v>97075</v>
      </c>
      <c r="E63" s="17">
        <v>0</v>
      </c>
      <c r="F63" s="5">
        <v>1400</v>
      </c>
      <c r="G63" s="5">
        <f t="shared" si="11"/>
        <v>11825.429999999998</v>
      </c>
      <c r="H63" s="47">
        <v>2790.14</v>
      </c>
      <c r="I63" s="5">
        <f t="shared" si="8"/>
        <v>551.45285000000001</v>
      </c>
      <c r="J63" s="6">
        <f t="shared" si="9"/>
        <v>110842.02284999999</v>
      </c>
      <c r="K63" s="15">
        <f t="shared" si="10"/>
        <v>99016.592850000001</v>
      </c>
      <c r="M63" s="124"/>
      <c r="N63" s="124"/>
    </row>
    <row r="64" spans="1:14" ht="13.5" thickBot="1">
      <c r="A64" s="173" t="s">
        <v>40</v>
      </c>
      <c r="B64" s="24" t="s">
        <v>39</v>
      </c>
      <c r="C64" s="27">
        <v>6.5</v>
      </c>
      <c r="D64" s="97">
        <v>98966</v>
      </c>
      <c r="E64" s="17">
        <v>0</v>
      </c>
      <c r="F64" s="5">
        <v>1400</v>
      </c>
      <c r="G64" s="5">
        <f t="shared" si="11"/>
        <v>12059.157599999999</v>
      </c>
      <c r="H64" s="47">
        <v>2790.14</v>
      </c>
      <c r="I64" s="5">
        <f t="shared" si="8"/>
        <v>562.07648800000004</v>
      </c>
      <c r="J64" s="6">
        <f t="shared" si="9"/>
        <v>112977.37408800001</v>
      </c>
      <c r="K64" s="15">
        <f t="shared" si="10"/>
        <v>100918.21648800001</v>
      </c>
      <c r="M64" s="124"/>
      <c r="N64" s="124"/>
    </row>
    <row r="65" spans="1:14" ht="13.5" thickBot="1">
      <c r="A65" s="173" t="s">
        <v>88</v>
      </c>
      <c r="B65" s="24" t="s">
        <v>87</v>
      </c>
      <c r="C65" s="27">
        <v>30</v>
      </c>
      <c r="D65" s="97">
        <v>98422</v>
      </c>
      <c r="E65" s="17">
        <v>0</v>
      </c>
      <c r="F65" s="5">
        <v>1400</v>
      </c>
      <c r="G65" s="5">
        <f t="shared" si="11"/>
        <v>11991.919199999998</v>
      </c>
      <c r="H65" s="47">
        <v>2790.14</v>
      </c>
      <c r="I65" s="5">
        <f t="shared" si="8"/>
        <v>559.02029600000003</v>
      </c>
      <c r="J65" s="6">
        <f t="shared" si="9"/>
        <v>112363.07949600001</v>
      </c>
      <c r="K65" s="15">
        <f t="shared" si="10"/>
        <v>100371.160296</v>
      </c>
      <c r="L65" s="65"/>
      <c r="M65" s="124"/>
      <c r="N65" s="124"/>
    </row>
    <row r="66" spans="1:14" ht="13.5" thickBot="1">
      <c r="A66" s="173" t="s">
        <v>81</v>
      </c>
      <c r="B66" s="24" t="s">
        <v>80</v>
      </c>
      <c r="C66" s="27">
        <v>50</v>
      </c>
      <c r="D66" s="97">
        <v>98721</v>
      </c>
      <c r="E66" s="17">
        <v>0</v>
      </c>
      <c r="F66" s="5">
        <v>1400</v>
      </c>
      <c r="G66" s="5">
        <f t="shared" si="11"/>
        <v>12028.875599999999</v>
      </c>
      <c r="H66" s="47">
        <v>2790.14</v>
      </c>
      <c r="I66" s="5">
        <f t="shared" si="8"/>
        <v>560.70007799999996</v>
      </c>
      <c r="J66" s="6">
        <f t="shared" si="9"/>
        <v>112700.71567799999</v>
      </c>
      <c r="K66" s="15">
        <f t="shared" si="10"/>
        <v>100671.84007799999</v>
      </c>
      <c r="M66" s="124"/>
      <c r="N66" s="124"/>
    </row>
    <row r="67" spans="1:14" ht="13.5" thickBot="1">
      <c r="A67" s="173" t="s">
        <v>2</v>
      </c>
      <c r="B67" s="24" t="s">
        <v>32</v>
      </c>
      <c r="C67" s="27" t="s">
        <v>30</v>
      </c>
      <c r="D67" s="97">
        <v>92597</v>
      </c>
      <c r="E67" s="17">
        <v>0</v>
      </c>
      <c r="F67" s="17">
        <v>0</v>
      </c>
      <c r="G67" s="5">
        <f t="shared" si="11"/>
        <v>11444.989199999998</v>
      </c>
      <c r="H67" s="47">
        <v>2790.14</v>
      </c>
      <c r="I67" s="5">
        <f t="shared" si="8"/>
        <v>534.16064600000004</v>
      </c>
      <c r="J67" s="6">
        <f t="shared" si="9"/>
        <v>107366.289846</v>
      </c>
      <c r="K67" s="15">
        <f t="shared" si="10"/>
        <v>95921.300646000003</v>
      </c>
      <c r="M67" s="124"/>
      <c r="N67" s="124"/>
    </row>
    <row r="68" spans="1:14" ht="13.5" thickBot="1">
      <c r="A68" s="173" t="s">
        <v>2</v>
      </c>
      <c r="B68" s="24" t="s">
        <v>34</v>
      </c>
      <c r="C68" s="27" t="s">
        <v>30</v>
      </c>
      <c r="D68" s="97">
        <v>93294</v>
      </c>
      <c r="E68" s="17">
        <v>0</v>
      </c>
      <c r="F68" s="17">
        <v>0</v>
      </c>
      <c r="G68" s="5">
        <f t="shared" si="11"/>
        <v>11531.138399999998</v>
      </c>
      <c r="H68" s="47">
        <v>2790.14</v>
      </c>
      <c r="I68" s="5">
        <f t="shared" si="8"/>
        <v>538.07639199999994</v>
      </c>
      <c r="J68" s="6">
        <f t="shared" si="9"/>
        <v>108153.354792</v>
      </c>
      <c r="K68" s="15">
        <f t="shared" si="10"/>
        <v>96622.216392000002</v>
      </c>
      <c r="M68" s="124"/>
      <c r="N68" s="124"/>
    </row>
    <row r="69" spans="1:14" ht="13.5" thickBot="1">
      <c r="A69" s="174" t="s">
        <v>2</v>
      </c>
      <c r="B69" s="53" t="s">
        <v>35</v>
      </c>
      <c r="C69" s="28" t="s">
        <v>30</v>
      </c>
      <c r="D69" s="98">
        <v>93742</v>
      </c>
      <c r="E69" s="26">
        <v>0</v>
      </c>
      <c r="F69" s="26">
        <v>0</v>
      </c>
      <c r="G69" s="22">
        <f t="shared" si="11"/>
        <v>11586.511199999999</v>
      </c>
      <c r="H69" s="47">
        <v>2790.14</v>
      </c>
      <c r="I69" s="22">
        <f t="shared" si="8"/>
        <v>540.593256</v>
      </c>
      <c r="J69" s="32">
        <f t="shared" si="9"/>
        <v>108659.24445599999</v>
      </c>
      <c r="K69" s="23">
        <f t="shared" si="10"/>
        <v>97072.733255999992</v>
      </c>
      <c r="M69" s="124"/>
      <c r="N69" s="124"/>
    </row>
    <row r="70" spans="1:14">
      <c r="M70" s="77"/>
    </row>
    <row r="71" spans="1:14" ht="13.5">
      <c r="A71" s="57"/>
      <c r="M71" s="77"/>
    </row>
    <row r="72" spans="1:14">
      <c r="M72" s="77"/>
    </row>
  </sheetData>
  <mergeCells count="15">
    <mergeCell ref="B5:K5"/>
    <mergeCell ref="A6:K6"/>
    <mergeCell ref="A2:L2"/>
    <mergeCell ref="A1:K1"/>
    <mergeCell ref="B3:K3"/>
    <mergeCell ref="B4:K4"/>
    <mergeCell ref="A59:B59"/>
    <mergeCell ref="A31:J31"/>
    <mergeCell ref="A32:B32"/>
    <mergeCell ref="A58:J58"/>
    <mergeCell ref="L9:N10"/>
    <mergeCell ref="L32:N33"/>
    <mergeCell ref="A9:K9"/>
    <mergeCell ref="A10:I10"/>
    <mergeCell ref="A11:B11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0"/>
  <sheetViews>
    <sheetView topLeftCell="A43" workbookViewId="0">
      <selection activeCell="J16" sqref="J16"/>
    </sheetView>
  </sheetViews>
  <sheetFormatPr defaultRowHeight="12.75"/>
  <cols>
    <col min="1" max="1" width="14.5703125" customWidth="1"/>
    <col min="2" max="2" width="24.85546875" bestFit="1" customWidth="1"/>
    <col min="3" max="3" width="6.28515625" bestFit="1" customWidth="1"/>
    <col min="4" max="4" width="9.28515625" customWidth="1"/>
    <col min="5" max="5" width="8.5703125" customWidth="1"/>
    <col min="6" max="6" width="10.28515625" customWidth="1"/>
    <col min="7" max="7" width="11.7109375" bestFit="1" customWidth="1"/>
    <col min="8" max="8" width="8.7109375" customWidth="1"/>
  </cols>
  <sheetData>
    <row r="1" spans="1:8" ht="13.5" thickBot="1"/>
    <row r="2" spans="1:8" ht="23.25">
      <c r="A2" s="251" t="s">
        <v>110</v>
      </c>
      <c r="B2" s="251"/>
      <c r="C2" s="251"/>
      <c r="D2" s="251"/>
      <c r="E2" s="251"/>
      <c r="F2" s="251"/>
      <c r="G2" s="251"/>
      <c r="H2" s="267"/>
    </row>
    <row r="3" spans="1:8" ht="16.5">
      <c r="A3" s="85" t="s">
        <v>111</v>
      </c>
      <c r="B3" s="85"/>
      <c r="C3" s="85"/>
      <c r="D3" s="85"/>
      <c r="E3" s="85"/>
      <c r="F3" s="85"/>
      <c r="G3" s="85"/>
      <c r="H3" s="142"/>
    </row>
    <row r="4" spans="1:8" ht="15">
      <c r="A4" s="228" t="s">
        <v>106</v>
      </c>
      <c r="B4" s="228"/>
      <c r="C4" s="228"/>
      <c r="D4" s="228"/>
      <c r="E4" s="228"/>
      <c r="F4" s="228"/>
      <c r="G4" s="228"/>
      <c r="H4" s="143"/>
    </row>
    <row r="5" spans="1:8" ht="15">
      <c r="A5" s="228" t="s">
        <v>107</v>
      </c>
      <c r="B5" s="228"/>
      <c r="C5" s="228"/>
      <c r="D5" s="228"/>
      <c r="E5" s="228"/>
      <c r="F5" s="228"/>
      <c r="G5" s="228"/>
      <c r="H5" s="143"/>
    </row>
    <row r="6" spans="1:8" ht="15">
      <c r="A6" s="228" t="s">
        <v>108</v>
      </c>
      <c r="B6" s="228"/>
      <c r="C6" s="228"/>
      <c r="D6" s="228"/>
      <c r="E6" s="228"/>
      <c r="F6" s="228"/>
      <c r="G6" s="228"/>
      <c r="H6" s="143"/>
    </row>
    <row r="7" spans="1:8" ht="18">
      <c r="A7" s="262" t="s">
        <v>109</v>
      </c>
      <c r="B7" s="262"/>
      <c r="C7" s="262"/>
      <c r="D7" s="262"/>
      <c r="E7" s="262"/>
      <c r="F7" s="262"/>
      <c r="G7" s="262"/>
      <c r="H7" s="263"/>
    </row>
    <row r="8" spans="1:8" ht="18.75" thickBot="1">
      <c r="A8" s="144"/>
      <c r="B8" s="144"/>
      <c r="C8" s="144"/>
      <c r="D8" s="144"/>
      <c r="E8" s="144"/>
      <c r="F8" s="144"/>
      <c r="G8" s="144"/>
      <c r="H8" s="145"/>
    </row>
    <row r="9" spans="1:8" ht="15.75" thickBot="1">
      <c r="A9" s="146" t="s">
        <v>203</v>
      </c>
      <c r="B9" s="147"/>
      <c r="C9" s="147"/>
      <c r="D9" s="147"/>
      <c r="E9" s="147"/>
      <c r="F9" s="147"/>
      <c r="G9" s="148"/>
      <c r="H9" s="149"/>
    </row>
    <row r="10" spans="1:8" ht="16.5" thickBot="1">
      <c r="A10" s="264" t="s">
        <v>29</v>
      </c>
      <c r="B10" s="265"/>
      <c r="C10" s="265"/>
      <c r="D10" s="265"/>
      <c r="E10" s="265"/>
      <c r="F10" s="265"/>
      <c r="G10" s="266"/>
    </row>
    <row r="11" spans="1:8" ht="13.5" thickBot="1">
      <c r="A11" s="247" t="s">
        <v>15</v>
      </c>
      <c r="B11" s="248"/>
      <c r="C11" s="43" t="s">
        <v>8</v>
      </c>
      <c r="D11" s="159" t="s">
        <v>0</v>
      </c>
      <c r="E11" s="159" t="s">
        <v>177</v>
      </c>
      <c r="F11" s="42" t="s">
        <v>141</v>
      </c>
      <c r="G11" s="160" t="s">
        <v>1</v>
      </c>
    </row>
    <row r="12" spans="1:8" ht="13.5" thickBot="1">
      <c r="A12" s="44" t="s">
        <v>198</v>
      </c>
      <c r="B12" s="45" t="s">
        <v>130</v>
      </c>
      <c r="C12" s="46">
        <v>11</v>
      </c>
      <c r="D12" s="104">
        <v>97068</v>
      </c>
      <c r="E12" s="115">
        <v>1400</v>
      </c>
      <c r="F12" s="104">
        <f t="shared" ref="F12:F29" si="0">(D12-E12)*12.36%</f>
        <v>11824.564799999998</v>
      </c>
      <c r="G12" s="150">
        <f>D12-E12+F12</f>
        <v>107492.56479999999</v>
      </c>
    </row>
    <row r="13" spans="1:8" ht="13.5" thickBot="1">
      <c r="A13" s="13" t="s">
        <v>198</v>
      </c>
      <c r="B13" s="4" t="s">
        <v>178</v>
      </c>
      <c r="C13" s="27" t="s">
        <v>129</v>
      </c>
      <c r="D13" s="92">
        <v>96418</v>
      </c>
      <c r="E13" s="115">
        <v>1400</v>
      </c>
      <c r="F13" s="92">
        <f t="shared" si="0"/>
        <v>11744.224799999998</v>
      </c>
      <c r="G13" s="161">
        <f t="shared" ref="G13:G29" si="1">D13-E13+F13</f>
        <v>106762.2248</v>
      </c>
    </row>
    <row r="14" spans="1:8" ht="13.5" thickBot="1">
      <c r="A14" s="13" t="s">
        <v>198</v>
      </c>
      <c r="B14" s="4" t="s">
        <v>22</v>
      </c>
      <c r="C14" s="27">
        <v>6</v>
      </c>
      <c r="D14" s="92">
        <v>97868</v>
      </c>
      <c r="E14" s="115">
        <v>1400</v>
      </c>
      <c r="F14" s="92">
        <f t="shared" si="0"/>
        <v>11923.444799999999</v>
      </c>
      <c r="G14" s="161">
        <f t="shared" si="1"/>
        <v>108391.4448</v>
      </c>
    </row>
    <row r="15" spans="1:8" ht="13.5" thickBot="1">
      <c r="A15" s="13" t="s">
        <v>198</v>
      </c>
      <c r="B15" s="4" t="s">
        <v>23</v>
      </c>
      <c r="C15" s="27">
        <v>3</v>
      </c>
      <c r="D15" s="92">
        <v>97868</v>
      </c>
      <c r="E15" s="115">
        <v>1400</v>
      </c>
      <c r="F15" s="92">
        <f t="shared" si="0"/>
        <v>11923.444799999999</v>
      </c>
      <c r="G15" s="161">
        <f t="shared" si="1"/>
        <v>108391.4448</v>
      </c>
    </row>
    <row r="16" spans="1:8" ht="13.5" thickBot="1">
      <c r="A16" s="13" t="s">
        <v>7</v>
      </c>
      <c r="B16" s="4" t="s">
        <v>19</v>
      </c>
      <c r="C16" s="27">
        <v>3</v>
      </c>
      <c r="D16" s="92">
        <v>99668</v>
      </c>
      <c r="E16" s="115">
        <v>1400</v>
      </c>
      <c r="F16" s="92">
        <f t="shared" si="0"/>
        <v>12145.924799999999</v>
      </c>
      <c r="G16" s="161">
        <f t="shared" si="1"/>
        <v>110413.92479999999</v>
      </c>
    </row>
    <row r="17" spans="1:7" ht="13.5" thickBot="1">
      <c r="A17" s="13" t="s">
        <v>20</v>
      </c>
      <c r="B17" s="4" t="s">
        <v>21</v>
      </c>
      <c r="C17" s="27">
        <v>11</v>
      </c>
      <c r="D17" s="92">
        <v>99768</v>
      </c>
      <c r="E17" s="115">
        <v>1400</v>
      </c>
      <c r="F17" s="92">
        <f t="shared" si="0"/>
        <v>12158.284799999999</v>
      </c>
      <c r="G17" s="161">
        <f t="shared" si="1"/>
        <v>110526.28479999999</v>
      </c>
    </row>
    <row r="18" spans="1:7" ht="13.5" thickBot="1">
      <c r="A18" s="13" t="s">
        <v>199</v>
      </c>
      <c r="B18" s="4" t="s">
        <v>89</v>
      </c>
      <c r="C18" s="27">
        <v>12</v>
      </c>
      <c r="D18" s="92">
        <v>103768</v>
      </c>
      <c r="E18" s="115">
        <v>1400</v>
      </c>
      <c r="F18" s="92">
        <f t="shared" si="0"/>
        <v>12652.684799999999</v>
      </c>
      <c r="G18" s="161">
        <f t="shared" si="1"/>
        <v>115020.6848</v>
      </c>
    </row>
    <row r="19" spans="1:7" ht="13.5" thickBot="1">
      <c r="A19" s="13" t="s">
        <v>199</v>
      </c>
      <c r="B19" s="4" t="s">
        <v>124</v>
      </c>
      <c r="C19" s="27"/>
      <c r="D19" s="92">
        <v>100568</v>
      </c>
      <c r="E19" s="115">
        <v>1400</v>
      </c>
      <c r="F19" s="92">
        <f t="shared" si="0"/>
        <v>12257.164799999999</v>
      </c>
      <c r="G19" s="161">
        <f t="shared" si="1"/>
        <v>111425.1648</v>
      </c>
    </row>
    <row r="20" spans="1:7" ht="13.5" thickBot="1">
      <c r="A20" s="13" t="s">
        <v>133</v>
      </c>
      <c r="B20" s="4" t="s">
        <v>132</v>
      </c>
      <c r="C20" s="27">
        <v>12</v>
      </c>
      <c r="D20" s="92">
        <v>100788</v>
      </c>
      <c r="E20" s="115">
        <v>1400</v>
      </c>
      <c r="F20" s="92">
        <f t="shared" si="0"/>
        <v>12284.3568</v>
      </c>
      <c r="G20" s="161">
        <f t="shared" si="1"/>
        <v>111672.35679999999</v>
      </c>
    </row>
    <row r="21" spans="1:7" ht="13.5" thickBot="1">
      <c r="A21" s="13" t="s">
        <v>133</v>
      </c>
      <c r="B21" s="4" t="s">
        <v>134</v>
      </c>
      <c r="C21" s="27">
        <v>12</v>
      </c>
      <c r="D21" s="92">
        <v>101168</v>
      </c>
      <c r="E21" s="115">
        <v>1400</v>
      </c>
      <c r="F21" s="92">
        <f t="shared" si="0"/>
        <v>12331.324799999999</v>
      </c>
      <c r="G21" s="161">
        <f t="shared" si="1"/>
        <v>112099.3248</v>
      </c>
    </row>
    <row r="22" spans="1:7" ht="13.5" thickBot="1">
      <c r="A22" s="13" t="s">
        <v>133</v>
      </c>
      <c r="B22" s="4" t="s">
        <v>179</v>
      </c>
      <c r="C22" s="27">
        <v>10</v>
      </c>
      <c r="D22" s="92">
        <v>102468</v>
      </c>
      <c r="E22" s="115">
        <v>1400</v>
      </c>
      <c r="F22" s="92">
        <f t="shared" si="0"/>
        <v>12492.004799999999</v>
      </c>
      <c r="G22" s="161">
        <f t="shared" si="1"/>
        <v>113560.0048</v>
      </c>
    </row>
    <row r="23" spans="1:7" ht="13.5" thickBot="1">
      <c r="A23" s="13" t="s">
        <v>123</v>
      </c>
      <c r="B23" s="4" t="s">
        <v>122</v>
      </c>
      <c r="C23" s="27">
        <v>1.9</v>
      </c>
      <c r="D23" s="92">
        <v>104268</v>
      </c>
      <c r="E23" s="115">
        <v>1400</v>
      </c>
      <c r="F23" s="92">
        <f t="shared" si="0"/>
        <v>12714.484799999998</v>
      </c>
      <c r="G23" s="161">
        <f t="shared" si="1"/>
        <v>115582.48480000001</v>
      </c>
    </row>
    <row r="24" spans="1:7" ht="13.5" thickBot="1">
      <c r="A24" s="13" t="s">
        <v>133</v>
      </c>
      <c r="B24" s="4" t="s">
        <v>104</v>
      </c>
      <c r="C24" s="27">
        <v>3</v>
      </c>
      <c r="D24" s="92">
        <v>100668</v>
      </c>
      <c r="E24" s="115">
        <v>1400</v>
      </c>
      <c r="F24" s="92">
        <f t="shared" si="0"/>
        <v>12269.524799999999</v>
      </c>
      <c r="G24" s="161">
        <f t="shared" si="1"/>
        <v>111537.5248</v>
      </c>
    </row>
    <row r="25" spans="1:7" ht="13.5" thickBot="1">
      <c r="A25" s="13" t="s">
        <v>133</v>
      </c>
      <c r="B25" s="4" t="s">
        <v>113</v>
      </c>
      <c r="C25" s="27">
        <v>8</v>
      </c>
      <c r="D25" s="92">
        <v>105218</v>
      </c>
      <c r="E25" s="115">
        <v>1400</v>
      </c>
      <c r="F25" s="92">
        <f t="shared" si="0"/>
        <v>12831.904799999998</v>
      </c>
      <c r="G25" s="161">
        <f t="shared" si="1"/>
        <v>116649.9048</v>
      </c>
    </row>
    <row r="26" spans="1:7" ht="13.5" thickBot="1">
      <c r="A26" s="13" t="s">
        <v>133</v>
      </c>
      <c r="B26" s="4" t="s">
        <v>131</v>
      </c>
      <c r="C26" s="27"/>
      <c r="D26" s="92">
        <v>100918</v>
      </c>
      <c r="E26" s="115">
        <v>1400</v>
      </c>
      <c r="F26" s="92">
        <f t="shared" si="0"/>
        <v>12300.424799999999</v>
      </c>
      <c r="G26" s="161">
        <f t="shared" si="1"/>
        <v>111818.42479999999</v>
      </c>
    </row>
    <row r="27" spans="1:7" ht="13.5" thickBot="1">
      <c r="A27" s="74" t="s">
        <v>125</v>
      </c>
      <c r="B27" s="4" t="s">
        <v>180</v>
      </c>
      <c r="C27" s="27" t="s">
        <v>128</v>
      </c>
      <c r="D27" s="92">
        <v>99218</v>
      </c>
      <c r="E27" s="115">
        <v>1400</v>
      </c>
      <c r="F27" s="92">
        <f t="shared" si="0"/>
        <v>12090.304799999998</v>
      </c>
      <c r="G27" s="161">
        <f t="shared" si="1"/>
        <v>109908.3048</v>
      </c>
    </row>
    <row r="28" spans="1:7" ht="13.5" thickBot="1">
      <c r="A28" s="13" t="s">
        <v>2</v>
      </c>
      <c r="B28" s="4" t="s">
        <v>94</v>
      </c>
      <c r="C28" s="27" t="s">
        <v>30</v>
      </c>
      <c r="D28" s="95">
        <v>91118</v>
      </c>
      <c r="E28" s="115">
        <v>0</v>
      </c>
      <c r="F28" s="92">
        <f t="shared" si="0"/>
        <v>11262.184799999999</v>
      </c>
      <c r="G28" s="161">
        <f t="shared" si="1"/>
        <v>102380.1848</v>
      </c>
    </row>
    <row r="29" spans="1:7" ht="13.5" thickBot="1">
      <c r="A29" s="20" t="s">
        <v>2</v>
      </c>
      <c r="B29" s="21" t="s">
        <v>95</v>
      </c>
      <c r="C29" s="28" t="s">
        <v>30</v>
      </c>
      <c r="D29" s="95">
        <v>91118</v>
      </c>
      <c r="E29" s="176">
        <v>0</v>
      </c>
      <c r="F29" s="95">
        <f t="shared" si="0"/>
        <v>11262.184799999999</v>
      </c>
      <c r="G29" s="139">
        <f t="shared" si="1"/>
        <v>102380.1848</v>
      </c>
    </row>
    <row r="30" spans="1:7" ht="13.5" thickBot="1">
      <c r="B30" s="3"/>
      <c r="D30" s="7"/>
      <c r="E30" s="7"/>
      <c r="F30" s="7"/>
      <c r="G30" s="7"/>
    </row>
    <row r="31" spans="1:7" ht="16.5" thickBot="1">
      <c r="A31" s="252" t="s">
        <v>24</v>
      </c>
      <c r="B31" s="257"/>
      <c r="C31" s="257"/>
      <c r="D31" s="257"/>
      <c r="E31" s="257"/>
      <c r="F31" s="257"/>
      <c r="G31" s="268"/>
    </row>
    <row r="32" spans="1:7" ht="13.5" thickBot="1">
      <c r="A32" s="243" t="s">
        <v>15</v>
      </c>
      <c r="B32" s="259"/>
      <c r="C32" s="162" t="s">
        <v>8</v>
      </c>
      <c r="D32" s="159" t="s">
        <v>0</v>
      </c>
      <c r="E32" s="159" t="s">
        <v>177</v>
      </c>
      <c r="F32" s="42" t="s">
        <v>141</v>
      </c>
      <c r="G32" s="160" t="s">
        <v>1</v>
      </c>
    </row>
    <row r="33" spans="1:7" ht="13.5" thickBot="1">
      <c r="A33" s="44" t="s">
        <v>7</v>
      </c>
      <c r="B33" s="45" t="s">
        <v>25</v>
      </c>
      <c r="C33" s="46">
        <v>0.9</v>
      </c>
      <c r="D33" s="104">
        <v>102273</v>
      </c>
      <c r="E33" s="115">
        <v>1400</v>
      </c>
      <c r="F33" s="104">
        <f t="shared" ref="F33:F56" si="2">(D33-E33)*12.36%</f>
        <v>12467.902799999998</v>
      </c>
      <c r="G33" s="150">
        <f t="shared" ref="G33:G56" si="3">D33-E33+F33</f>
        <v>113340.9028</v>
      </c>
    </row>
    <row r="34" spans="1:7" ht="13.5" thickBot="1">
      <c r="A34" s="13" t="s">
        <v>136</v>
      </c>
      <c r="B34" s="34" t="s">
        <v>135</v>
      </c>
      <c r="C34" s="35">
        <v>1</v>
      </c>
      <c r="D34" s="94">
        <v>103923</v>
      </c>
      <c r="E34" s="115">
        <v>1400</v>
      </c>
      <c r="F34" s="94">
        <f t="shared" si="2"/>
        <v>12671.842799999999</v>
      </c>
      <c r="G34" s="161">
        <f t="shared" si="3"/>
        <v>115194.8428</v>
      </c>
    </row>
    <row r="35" spans="1:7" ht="13.5" thickBot="1">
      <c r="A35" s="151" t="s">
        <v>139</v>
      </c>
      <c r="B35" s="34" t="s">
        <v>137</v>
      </c>
      <c r="C35" s="35">
        <v>1.2</v>
      </c>
      <c r="D35" s="94">
        <v>102973</v>
      </c>
      <c r="E35" s="115">
        <v>1400</v>
      </c>
      <c r="F35" s="94">
        <f t="shared" si="2"/>
        <v>12554.422799999998</v>
      </c>
      <c r="G35" s="161">
        <f t="shared" si="3"/>
        <v>114127.4228</v>
      </c>
    </row>
    <row r="36" spans="1:7" ht="13.5" thickBot="1">
      <c r="A36" s="151" t="s">
        <v>6</v>
      </c>
      <c r="B36" s="9" t="s">
        <v>12</v>
      </c>
      <c r="C36" s="27">
        <v>8</v>
      </c>
      <c r="D36" s="94">
        <v>103273</v>
      </c>
      <c r="E36" s="115">
        <v>1400</v>
      </c>
      <c r="F36" s="94">
        <f t="shared" si="2"/>
        <v>12591.502799999998</v>
      </c>
      <c r="G36" s="161">
        <f t="shared" si="3"/>
        <v>114464.5028</v>
      </c>
    </row>
    <row r="37" spans="1:7" ht="13.5" thickBot="1">
      <c r="A37" s="14" t="s">
        <v>6</v>
      </c>
      <c r="B37" s="9" t="s">
        <v>140</v>
      </c>
      <c r="C37" s="27">
        <v>8</v>
      </c>
      <c r="D37" s="94">
        <v>104773</v>
      </c>
      <c r="E37" s="115">
        <v>1400</v>
      </c>
      <c r="F37" s="94">
        <f t="shared" si="2"/>
        <v>12776.902799999998</v>
      </c>
      <c r="G37" s="161">
        <f t="shared" si="3"/>
        <v>116149.9028</v>
      </c>
    </row>
    <row r="38" spans="1:7" ht="13.5" thickBot="1">
      <c r="A38" s="14" t="s">
        <v>26</v>
      </c>
      <c r="B38" s="9" t="s">
        <v>27</v>
      </c>
      <c r="C38" s="27">
        <v>8</v>
      </c>
      <c r="D38" s="94">
        <v>100563</v>
      </c>
      <c r="E38" s="115">
        <v>1400</v>
      </c>
      <c r="F38" s="94">
        <f t="shared" si="2"/>
        <v>12256.546799999998</v>
      </c>
      <c r="G38" s="161">
        <f t="shared" si="3"/>
        <v>111419.5468</v>
      </c>
    </row>
    <row r="39" spans="1:7" ht="13.5" thickBot="1">
      <c r="A39" s="14" t="s">
        <v>26</v>
      </c>
      <c r="B39" s="9" t="s">
        <v>112</v>
      </c>
      <c r="C39" s="27">
        <v>18</v>
      </c>
      <c r="D39" s="94">
        <v>102773</v>
      </c>
      <c r="E39" s="115">
        <v>1400</v>
      </c>
      <c r="F39" s="94">
        <f t="shared" si="2"/>
        <v>12529.702799999999</v>
      </c>
      <c r="G39" s="161">
        <f t="shared" si="3"/>
        <v>113902.7028</v>
      </c>
    </row>
    <row r="40" spans="1:7" ht="13.5" thickBot="1">
      <c r="A40" s="14" t="s">
        <v>10</v>
      </c>
      <c r="B40" s="9" t="s">
        <v>9</v>
      </c>
      <c r="C40" s="27">
        <v>1.2</v>
      </c>
      <c r="D40" s="94">
        <v>103153</v>
      </c>
      <c r="E40" s="115">
        <v>1400</v>
      </c>
      <c r="F40" s="94">
        <f t="shared" si="2"/>
        <v>12576.670799999998</v>
      </c>
      <c r="G40" s="161">
        <f t="shared" si="3"/>
        <v>114329.67079999999</v>
      </c>
    </row>
    <row r="41" spans="1:7" ht="13.5" thickBot="1">
      <c r="A41" s="14" t="s">
        <v>78</v>
      </c>
      <c r="B41" s="9" t="s">
        <v>76</v>
      </c>
      <c r="C41" s="27">
        <v>0.35</v>
      </c>
      <c r="D41" s="94">
        <v>108313</v>
      </c>
      <c r="E41" s="115">
        <v>1400</v>
      </c>
      <c r="F41" s="94">
        <f t="shared" si="2"/>
        <v>13214.446799999998</v>
      </c>
      <c r="G41" s="161">
        <f t="shared" si="3"/>
        <v>120127.44680000001</v>
      </c>
    </row>
    <row r="42" spans="1:7" ht="13.5" thickBot="1">
      <c r="A42" s="14" t="s">
        <v>79</v>
      </c>
      <c r="B42" s="4" t="s">
        <v>77</v>
      </c>
      <c r="C42" s="27">
        <v>0.12</v>
      </c>
      <c r="D42" s="94">
        <v>107113</v>
      </c>
      <c r="E42" s="115">
        <v>1400</v>
      </c>
      <c r="F42" s="94">
        <f t="shared" si="2"/>
        <v>13066.126799999998</v>
      </c>
      <c r="G42" s="161">
        <f t="shared" si="3"/>
        <v>118779.1268</v>
      </c>
    </row>
    <row r="43" spans="1:7" ht="13.5" thickBot="1">
      <c r="A43" s="91" t="s">
        <v>11</v>
      </c>
      <c r="B43" s="102" t="s">
        <v>151</v>
      </c>
      <c r="C43" s="27">
        <v>0.28000000000000003</v>
      </c>
      <c r="D43" s="94">
        <v>104763</v>
      </c>
      <c r="E43" s="115">
        <v>1400</v>
      </c>
      <c r="F43" s="94">
        <f t="shared" si="2"/>
        <v>12775.666799999999</v>
      </c>
      <c r="G43" s="161">
        <f t="shared" si="3"/>
        <v>116138.66680000001</v>
      </c>
    </row>
    <row r="44" spans="1:7" ht="13.5" thickBot="1">
      <c r="A44" s="91" t="s">
        <v>11</v>
      </c>
      <c r="B44" s="102" t="s">
        <v>149</v>
      </c>
      <c r="C44" s="27">
        <v>0.22</v>
      </c>
      <c r="D44" s="94">
        <v>104763</v>
      </c>
      <c r="E44" s="115">
        <v>1400</v>
      </c>
      <c r="F44" s="94">
        <f t="shared" si="2"/>
        <v>12775.666799999999</v>
      </c>
      <c r="G44" s="161">
        <f t="shared" si="3"/>
        <v>116138.66680000001</v>
      </c>
    </row>
    <row r="45" spans="1:7" ht="13.5" thickBot="1">
      <c r="A45" s="14" t="s">
        <v>120</v>
      </c>
      <c r="B45" s="9" t="s">
        <v>121</v>
      </c>
      <c r="C45" s="27">
        <v>0.3</v>
      </c>
      <c r="D45" s="94">
        <v>105573</v>
      </c>
      <c r="E45" s="115">
        <v>1400</v>
      </c>
      <c r="F45" s="94">
        <f t="shared" si="2"/>
        <v>12875.782799999999</v>
      </c>
      <c r="G45" s="161">
        <f t="shared" si="3"/>
        <v>117048.7828</v>
      </c>
    </row>
    <row r="46" spans="1:7" ht="13.5" thickBot="1">
      <c r="A46" s="14" t="s">
        <v>36</v>
      </c>
      <c r="B46" s="9" t="s">
        <v>37</v>
      </c>
      <c r="C46" s="27">
        <v>0.43</v>
      </c>
      <c r="D46" s="94">
        <v>108123</v>
      </c>
      <c r="E46" s="115">
        <v>1400</v>
      </c>
      <c r="F46" s="94">
        <f t="shared" si="2"/>
        <v>13190.962799999999</v>
      </c>
      <c r="G46" s="161">
        <f t="shared" si="3"/>
        <v>119913.96279999999</v>
      </c>
    </row>
    <row r="47" spans="1:7" ht="13.5" thickBot="1">
      <c r="A47" s="14" t="s">
        <v>36</v>
      </c>
      <c r="B47" s="9" t="s">
        <v>118</v>
      </c>
      <c r="C47" s="27">
        <v>0.22</v>
      </c>
      <c r="D47" s="94">
        <v>109573</v>
      </c>
      <c r="E47" s="115">
        <v>1400</v>
      </c>
      <c r="F47" s="94">
        <f t="shared" si="2"/>
        <v>13370.182799999999</v>
      </c>
      <c r="G47" s="161">
        <f t="shared" si="3"/>
        <v>121543.1828</v>
      </c>
    </row>
    <row r="48" spans="1:7" ht="13.5" thickBot="1">
      <c r="A48" s="14" t="s">
        <v>36</v>
      </c>
      <c r="B48" s="9" t="s">
        <v>38</v>
      </c>
      <c r="C48" s="27">
        <v>0.33</v>
      </c>
      <c r="D48" s="94">
        <v>109616</v>
      </c>
      <c r="E48" s="115">
        <v>1400</v>
      </c>
      <c r="F48" s="94">
        <f t="shared" si="2"/>
        <v>13375.497599999999</v>
      </c>
      <c r="G48" s="161">
        <f t="shared" si="3"/>
        <v>121591.4976</v>
      </c>
    </row>
    <row r="49" spans="1:7" ht="13.5" thickBot="1">
      <c r="A49" s="13" t="s">
        <v>36</v>
      </c>
      <c r="B49" s="4" t="s">
        <v>114</v>
      </c>
      <c r="C49" s="27"/>
      <c r="D49" s="94">
        <v>103793</v>
      </c>
      <c r="E49" s="115">
        <v>1400</v>
      </c>
      <c r="F49" s="94">
        <f t="shared" si="2"/>
        <v>12655.774799999999</v>
      </c>
      <c r="G49" s="161">
        <f t="shared" si="3"/>
        <v>115048.7748</v>
      </c>
    </row>
    <row r="50" spans="1:7" ht="13.5" thickBot="1">
      <c r="A50" s="13" t="s">
        <v>36</v>
      </c>
      <c r="B50" s="4" t="s">
        <v>145</v>
      </c>
      <c r="C50" s="27"/>
      <c r="D50" s="94">
        <v>105963</v>
      </c>
      <c r="E50" s="115">
        <v>1400</v>
      </c>
      <c r="F50" s="94">
        <f t="shared" si="2"/>
        <v>12923.986799999999</v>
      </c>
      <c r="G50" s="161">
        <f t="shared" si="3"/>
        <v>117486.9868</v>
      </c>
    </row>
    <row r="51" spans="1:7" ht="13.5" thickBot="1">
      <c r="A51" s="13" t="s">
        <v>36</v>
      </c>
      <c r="B51" s="4" t="s">
        <v>138</v>
      </c>
      <c r="C51" s="27"/>
      <c r="D51" s="94">
        <v>104983</v>
      </c>
      <c r="E51" s="115">
        <v>1400</v>
      </c>
      <c r="F51" s="94">
        <f t="shared" si="2"/>
        <v>12802.858799999998</v>
      </c>
      <c r="G51" s="161">
        <f t="shared" si="3"/>
        <v>116385.8588</v>
      </c>
    </row>
    <row r="52" spans="1:7" ht="13.5" thickBot="1">
      <c r="A52" s="14" t="s">
        <v>2</v>
      </c>
      <c r="B52" s="9" t="s">
        <v>3</v>
      </c>
      <c r="C52" s="27" t="s">
        <v>30</v>
      </c>
      <c r="D52" s="94">
        <v>96373</v>
      </c>
      <c r="E52" s="115">
        <v>0</v>
      </c>
      <c r="F52" s="94">
        <f t="shared" si="2"/>
        <v>11911.702799999999</v>
      </c>
      <c r="G52" s="161">
        <f t="shared" si="3"/>
        <v>108284.7028</v>
      </c>
    </row>
    <row r="53" spans="1:7" ht="13.5" thickBot="1">
      <c r="A53" s="14" t="s">
        <v>2</v>
      </c>
      <c r="B53" s="9" t="s">
        <v>4</v>
      </c>
      <c r="C53" s="27" t="s">
        <v>30</v>
      </c>
      <c r="D53" s="94">
        <v>98273</v>
      </c>
      <c r="E53" s="115">
        <v>0</v>
      </c>
      <c r="F53" s="94">
        <f t="shared" si="2"/>
        <v>12146.542799999999</v>
      </c>
      <c r="G53" s="161">
        <f t="shared" si="3"/>
        <v>110419.5428</v>
      </c>
    </row>
    <row r="54" spans="1:7" ht="13.5" thickBot="1">
      <c r="A54" s="13" t="s">
        <v>2</v>
      </c>
      <c r="B54" s="4" t="s">
        <v>14</v>
      </c>
      <c r="C54" s="27" t="s">
        <v>30</v>
      </c>
      <c r="D54" s="94">
        <v>98323</v>
      </c>
      <c r="E54" s="115">
        <v>0</v>
      </c>
      <c r="F54" s="94">
        <f t="shared" si="2"/>
        <v>12152.7228</v>
      </c>
      <c r="G54" s="161">
        <f t="shared" si="3"/>
        <v>110475.7228</v>
      </c>
    </row>
    <row r="55" spans="1:7" ht="13.5" thickBot="1">
      <c r="A55" s="14" t="s">
        <v>2</v>
      </c>
      <c r="B55" s="9" t="s">
        <v>5</v>
      </c>
      <c r="C55" s="27" t="s">
        <v>30</v>
      </c>
      <c r="D55" s="94">
        <v>96063</v>
      </c>
      <c r="E55" s="115">
        <v>0</v>
      </c>
      <c r="F55" s="94">
        <f t="shared" si="2"/>
        <v>11873.386799999998</v>
      </c>
      <c r="G55" s="161">
        <f t="shared" si="3"/>
        <v>107936.38679999999</v>
      </c>
    </row>
    <row r="56" spans="1:7" ht="13.5" thickBot="1">
      <c r="A56" s="50" t="s">
        <v>2</v>
      </c>
      <c r="B56" s="51" t="s">
        <v>31</v>
      </c>
      <c r="C56" s="28" t="s">
        <v>30</v>
      </c>
      <c r="D56" s="105">
        <v>100263</v>
      </c>
      <c r="E56" s="176">
        <v>0</v>
      </c>
      <c r="F56" s="105">
        <f t="shared" si="2"/>
        <v>12392.506799999999</v>
      </c>
      <c r="G56" s="139">
        <f t="shared" si="3"/>
        <v>112655.5068</v>
      </c>
    </row>
    <row r="57" spans="1:7" ht="13.5" thickBot="1">
      <c r="B57" s="3"/>
      <c r="D57" s="7"/>
      <c r="E57" s="7"/>
      <c r="F57" s="7"/>
      <c r="G57" s="7"/>
    </row>
    <row r="58" spans="1:7" ht="16.5" thickBot="1">
      <c r="A58" s="241" t="s">
        <v>28</v>
      </c>
      <c r="B58" s="260"/>
      <c r="C58" s="260"/>
      <c r="D58" s="260"/>
      <c r="E58" s="260"/>
      <c r="F58" s="260"/>
      <c r="G58" s="269"/>
    </row>
    <row r="59" spans="1:7" ht="13.5" thickBot="1">
      <c r="A59" s="247" t="s">
        <v>15</v>
      </c>
      <c r="B59" s="248"/>
      <c r="C59" s="42" t="s">
        <v>8</v>
      </c>
      <c r="D59" s="159" t="s">
        <v>0</v>
      </c>
      <c r="E59" s="159" t="s">
        <v>177</v>
      </c>
      <c r="F59" s="42" t="s">
        <v>141</v>
      </c>
      <c r="G59" s="160" t="s">
        <v>1</v>
      </c>
    </row>
    <row r="60" spans="1:7" ht="13.5" thickBot="1">
      <c r="A60" s="109" t="s">
        <v>33</v>
      </c>
      <c r="B60" s="110" t="s">
        <v>91</v>
      </c>
      <c r="C60" s="46">
        <v>0.92</v>
      </c>
      <c r="D60" s="111">
        <v>100173</v>
      </c>
      <c r="E60" s="115">
        <v>1400</v>
      </c>
      <c r="F60" s="104">
        <f t="shared" ref="F60:F69" si="4">(D60-E60)*12.36%</f>
        <v>12208.342799999999</v>
      </c>
      <c r="G60" s="150">
        <f t="shared" ref="G60:G69" si="5">D60-E60+F60</f>
        <v>110981.3428</v>
      </c>
    </row>
    <row r="61" spans="1:7" ht="13.5" thickBot="1">
      <c r="A61" s="54" t="s">
        <v>33</v>
      </c>
      <c r="B61" s="55" t="s">
        <v>90</v>
      </c>
      <c r="C61" s="35">
        <v>2</v>
      </c>
      <c r="D61" s="96">
        <v>100173</v>
      </c>
      <c r="E61" s="115">
        <v>1400</v>
      </c>
      <c r="F61" s="94">
        <f t="shared" si="4"/>
        <v>12208.342799999999</v>
      </c>
      <c r="G61" s="161">
        <f t="shared" si="5"/>
        <v>110981.3428</v>
      </c>
    </row>
    <row r="62" spans="1:7" ht="13.5" thickBot="1">
      <c r="A62" s="54" t="s">
        <v>33</v>
      </c>
      <c r="B62" s="55" t="s">
        <v>158</v>
      </c>
      <c r="C62" s="35">
        <v>2</v>
      </c>
      <c r="D62" s="96">
        <v>100673</v>
      </c>
      <c r="E62" s="115">
        <v>1400</v>
      </c>
      <c r="F62" s="94">
        <f t="shared" si="4"/>
        <v>12270.1428</v>
      </c>
      <c r="G62" s="161">
        <f t="shared" si="5"/>
        <v>111543.1428</v>
      </c>
    </row>
    <row r="63" spans="1:7" ht="13.5" thickBot="1">
      <c r="A63" s="24" t="s">
        <v>82</v>
      </c>
      <c r="B63" s="18" t="s">
        <v>13</v>
      </c>
      <c r="C63" s="27">
        <v>4.2</v>
      </c>
      <c r="D63" s="97">
        <v>99873</v>
      </c>
      <c r="E63" s="115">
        <v>1400</v>
      </c>
      <c r="F63" s="94">
        <f t="shared" si="4"/>
        <v>12171.262799999999</v>
      </c>
      <c r="G63" s="161">
        <f t="shared" si="5"/>
        <v>110644.2628</v>
      </c>
    </row>
    <row r="64" spans="1:7" ht="13.5" thickBot="1">
      <c r="A64" s="24" t="s">
        <v>40</v>
      </c>
      <c r="B64" s="18" t="s">
        <v>39</v>
      </c>
      <c r="C64" s="27">
        <v>6.5</v>
      </c>
      <c r="D64" s="97">
        <v>101673</v>
      </c>
      <c r="E64" s="115">
        <v>1400</v>
      </c>
      <c r="F64" s="94">
        <f t="shared" si="4"/>
        <v>12393.742799999998</v>
      </c>
      <c r="G64" s="161">
        <f t="shared" si="5"/>
        <v>112666.74279999999</v>
      </c>
    </row>
    <row r="65" spans="1:8" ht="13.5" thickBot="1">
      <c r="A65" s="24" t="s">
        <v>88</v>
      </c>
      <c r="B65" s="18" t="s">
        <v>87</v>
      </c>
      <c r="C65" s="27">
        <v>30</v>
      </c>
      <c r="D65" s="97">
        <v>101023</v>
      </c>
      <c r="E65" s="115">
        <v>1400</v>
      </c>
      <c r="F65" s="94">
        <f t="shared" si="4"/>
        <v>12313.402799999998</v>
      </c>
      <c r="G65" s="161">
        <f t="shared" si="5"/>
        <v>111936.4028</v>
      </c>
    </row>
    <row r="66" spans="1:8" ht="13.5" thickBot="1">
      <c r="A66" s="24" t="s">
        <v>81</v>
      </c>
      <c r="B66" s="18" t="s">
        <v>80</v>
      </c>
      <c r="C66" s="27">
        <v>50</v>
      </c>
      <c r="D66" s="97">
        <v>101323</v>
      </c>
      <c r="E66" s="115">
        <v>1400</v>
      </c>
      <c r="F66" s="94">
        <f t="shared" si="4"/>
        <v>12350.482799999998</v>
      </c>
      <c r="G66" s="161">
        <f t="shared" si="5"/>
        <v>112273.4828</v>
      </c>
    </row>
    <row r="67" spans="1:8" ht="13.5" thickBot="1">
      <c r="A67" s="24" t="s">
        <v>2</v>
      </c>
      <c r="B67" s="18" t="s">
        <v>32</v>
      </c>
      <c r="C67" s="27" t="s">
        <v>30</v>
      </c>
      <c r="D67" s="97">
        <v>95373</v>
      </c>
      <c r="E67" s="115">
        <v>0</v>
      </c>
      <c r="F67" s="94">
        <f t="shared" si="4"/>
        <v>11788.102799999999</v>
      </c>
      <c r="G67" s="161">
        <f t="shared" si="5"/>
        <v>107161.10279999999</v>
      </c>
    </row>
    <row r="68" spans="1:8" ht="13.5" thickBot="1">
      <c r="A68" s="24" t="s">
        <v>2</v>
      </c>
      <c r="B68" s="18" t="s">
        <v>34</v>
      </c>
      <c r="C68" s="27" t="s">
        <v>30</v>
      </c>
      <c r="D68" s="97">
        <v>95973</v>
      </c>
      <c r="E68" s="115">
        <v>0</v>
      </c>
      <c r="F68" s="94">
        <f t="shared" si="4"/>
        <v>11862.262799999999</v>
      </c>
      <c r="G68" s="161">
        <f t="shared" si="5"/>
        <v>107835.2628</v>
      </c>
    </row>
    <row r="69" spans="1:8" ht="13.5" thickBot="1">
      <c r="A69" s="53" t="s">
        <v>2</v>
      </c>
      <c r="B69" s="25" t="s">
        <v>35</v>
      </c>
      <c r="C69" s="28" t="s">
        <v>30</v>
      </c>
      <c r="D69" s="98">
        <v>96423</v>
      </c>
      <c r="E69" s="176">
        <v>0</v>
      </c>
      <c r="F69" s="105">
        <f t="shared" si="4"/>
        <v>11917.882799999999</v>
      </c>
      <c r="G69" s="139">
        <f t="shared" si="5"/>
        <v>108340.88279999999</v>
      </c>
    </row>
    <row r="70" spans="1:8" ht="13.5" thickBot="1">
      <c r="A70" s="30"/>
      <c r="B70" s="2"/>
      <c r="C70" s="2"/>
      <c r="D70" s="2"/>
      <c r="E70" s="2"/>
      <c r="F70" s="2"/>
      <c r="G70" s="31"/>
    </row>
    <row r="72" spans="1:8" s="133" customFormat="1">
      <c r="A72" s="158" t="s">
        <v>193</v>
      </c>
    </row>
    <row r="74" spans="1:8">
      <c r="A74" s="152" t="s">
        <v>181</v>
      </c>
      <c r="B74" s="125"/>
      <c r="C74" s="125"/>
      <c r="D74" s="125"/>
      <c r="E74" s="125"/>
      <c r="F74" s="125"/>
      <c r="G74" s="125"/>
      <c r="H74" s="125"/>
    </row>
    <row r="75" spans="1:8" ht="13.5" thickBot="1">
      <c r="A75" s="77"/>
      <c r="B75" s="77"/>
      <c r="C75" s="77"/>
      <c r="D75" s="77"/>
      <c r="E75" s="77"/>
      <c r="F75" s="77"/>
      <c r="G75" s="77"/>
      <c r="H75" s="77"/>
    </row>
    <row r="76" spans="1:8" ht="13.5" thickBot="1">
      <c r="A76" s="153" t="s">
        <v>182</v>
      </c>
      <c r="B76" s="154">
        <v>150</v>
      </c>
      <c r="C76" s="127"/>
      <c r="D76" s="132"/>
      <c r="E76" s="132"/>
      <c r="F76" s="132"/>
      <c r="G76" s="132"/>
      <c r="H76" s="77"/>
    </row>
    <row r="77" spans="1:8" ht="13.5" thickBot="1">
      <c r="A77" s="155" t="s">
        <v>183</v>
      </c>
      <c r="B77" s="156">
        <v>50</v>
      </c>
      <c r="C77" s="66"/>
      <c r="D77" s="123"/>
      <c r="E77" s="123"/>
      <c r="F77" s="123"/>
      <c r="G77" s="12"/>
      <c r="H77" s="77"/>
    </row>
    <row r="78" spans="1:8" ht="13.5" thickBot="1">
      <c r="A78" s="155" t="s">
        <v>184</v>
      </c>
      <c r="B78" s="156">
        <v>500</v>
      </c>
      <c r="C78" s="66"/>
      <c r="D78" s="123"/>
      <c r="E78" s="123"/>
      <c r="F78" s="123"/>
      <c r="G78" s="12"/>
      <c r="H78" s="77"/>
    </row>
    <row r="79" spans="1:8" ht="13.5" thickBot="1">
      <c r="A79" s="155" t="s">
        <v>183</v>
      </c>
      <c r="B79" s="156">
        <v>50</v>
      </c>
      <c r="C79" s="77"/>
      <c r="D79" s="77"/>
      <c r="E79" s="77"/>
      <c r="F79" s="77"/>
      <c r="G79" s="77"/>
      <c r="H79" s="77"/>
    </row>
    <row r="80" spans="1:8" ht="13.5" thickBot="1">
      <c r="A80" s="155" t="s">
        <v>184</v>
      </c>
      <c r="B80" s="156">
        <v>500</v>
      </c>
    </row>
    <row r="81" spans="1:2" ht="13.5" thickBot="1">
      <c r="A81" s="155" t="s">
        <v>185</v>
      </c>
      <c r="B81" s="156">
        <v>900</v>
      </c>
    </row>
    <row r="82" spans="1:2" ht="13.5" thickBot="1">
      <c r="A82" s="155" t="s">
        <v>186</v>
      </c>
      <c r="B82" s="156">
        <v>1400</v>
      </c>
    </row>
    <row r="83" spans="1:2" ht="13.5" thickBot="1">
      <c r="A83" s="155" t="s">
        <v>187</v>
      </c>
      <c r="B83" s="156">
        <v>600</v>
      </c>
    </row>
    <row r="84" spans="1:2" ht="13.5" thickBot="1">
      <c r="A84" s="155" t="s">
        <v>187</v>
      </c>
      <c r="B84" s="156">
        <v>600</v>
      </c>
    </row>
    <row r="85" spans="1:2" ht="13.5" thickBot="1">
      <c r="A85" s="155" t="s">
        <v>188</v>
      </c>
      <c r="B85" s="156">
        <v>200</v>
      </c>
    </row>
    <row r="86" spans="1:2" ht="13.5" thickBot="1">
      <c r="A86" s="155" t="s">
        <v>189</v>
      </c>
      <c r="B86" s="156">
        <v>500</v>
      </c>
    </row>
    <row r="87" spans="1:2" ht="13.5" thickBot="1">
      <c r="A87" s="155" t="s">
        <v>190</v>
      </c>
      <c r="B87" s="156">
        <v>700</v>
      </c>
    </row>
    <row r="88" spans="1:2" ht="13.5" thickBot="1">
      <c r="A88" s="155" t="s">
        <v>191</v>
      </c>
      <c r="B88" s="156">
        <v>200</v>
      </c>
    </row>
    <row r="90" spans="1:2">
      <c r="A90" s="157" t="s">
        <v>192</v>
      </c>
    </row>
  </sheetData>
  <mergeCells count="11">
    <mergeCell ref="A31:G31"/>
    <mergeCell ref="A32:B32"/>
    <mergeCell ref="A58:G58"/>
    <mergeCell ref="A59:B59"/>
    <mergeCell ref="A7:H7"/>
    <mergeCell ref="A10:G10"/>
    <mergeCell ref="A11:B11"/>
    <mergeCell ref="A2:H2"/>
    <mergeCell ref="A4:G4"/>
    <mergeCell ref="A5:G5"/>
    <mergeCell ref="A6:G6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65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2"/>
  <sheetViews>
    <sheetView topLeftCell="A34" workbookViewId="0">
      <selection activeCell="Q1" sqref="Q1:R65536"/>
    </sheetView>
  </sheetViews>
  <sheetFormatPr defaultRowHeight="12.75"/>
  <cols>
    <col min="1" max="1" width="8" customWidth="1"/>
    <col min="2" max="2" width="17.7109375" customWidth="1"/>
    <col min="3" max="3" width="6.42578125" customWidth="1"/>
    <col min="4" max="4" width="13" customWidth="1"/>
    <col min="5" max="5" width="9.28515625" customWidth="1"/>
    <col min="6" max="6" width="8.5703125" customWidth="1"/>
    <col min="7" max="7" width="10.85546875" bestFit="1" customWidth="1"/>
    <col min="8" max="8" width="9.85546875" bestFit="1" customWidth="1"/>
    <col min="9" max="9" width="11.5703125" bestFit="1" customWidth="1"/>
    <col min="10" max="10" width="12.28515625" bestFit="1" customWidth="1"/>
    <col min="11" max="11" width="13.42578125" bestFit="1" customWidth="1"/>
    <col min="13" max="13" width="8.28515625" customWidth="1"/>
    <col min="14" max="14" width="11.85546875" customWidth="1"/>
    <col min="15" max="15" width="0.42578125" customWidth="1"/>
  </cols>
  <sheetData>
    <row r="1" spans="1:14" ht="23.25">
      <c r="A1" s="231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76"/>
      <c r="M1" s="76"/>
      <c r="N1" s="76"/>
    </row>
    <row r="2" spans="1:14" ht="16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77"/>
      <c r="N2" s="77"/>
    </row>
    <row r="3" spans="1:14" ht="15">
      <c r="A3" s="84"/>
      <c r="B3" s="228" t="s">
        <v>106</v>
      </c>
      <c r="C3" s="228"/>
      <c r="D3" s="228"/>
      <c r="E3" s="228"/>
      <c r="F3" s="228"/>
      <c r="G3" s="228"/>
      <c r="H3" s="228"/>
      <c r="I3" s="228"/>
      <c r="J3" s="228"/>
      <c r="K3" s="228"/>
      <c r="L3" s="77"/>
      <c r="M3" s="77"/>
      <c r="N3" s="77"/>
    </row>
    <row r="4" spans="1:14" ht="15">
      <c r="A4" s="84"/>
      <c r="B4" s="228" t="s">
        <v>107</v>
      </c>
      <c r="C4" s="228"/>
      <c r="D4" s="228"/>
      <c r="E4" s="228"/>
      <c r="F4" s="228"/>
      <c r="G4" s="228"/>
      <c r="H4" s="228"/>
      <c r="I4" s="228"/>
      <c r="J4" s="228"/>
      <c r="K4" s="228"/>
      <c r="L4" s="77"/>
      <c r="M4" s="77"/>
      <c r="N4" s="77"/>
    </row>
    <row r="5" spans="1:14" ht="15">
      <c r="A5" s="84"/>
      <c r="B5" s="228" t="s">
        <v>108</v>
      </c>
      <c r="C5" s="228"/>
      <c r="D5" s="228"/>
      <c r="E5" s="228"/>
      <c r="F5" s="228"/>
      <c r="G5" s="228"/>
      <c r="H5" s="228"/>
      <c r="I5" s="228"/>
      <c r="J5" s="228"/>
      <c r="K5" s="228"/>
      <c r="L5" s="77"/>
      <c r="M5" s="77"/>
      <c r="N5" s="77"/>
    </row>
    <row r="6" spans="1:14" ht="18.75" thickBot="1">
      <c r="A6" s="229" t="s">
        <v>109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"/>
      <c r="M6" s="2"/>
      <c r="N6" s="2"/>
    </row>
    <row r="7" spans="1:14">
      <c r="L7" s="137"/>
      <c r="M7" s="76"/>
      <c r="N7" s="1"/>
    </row>
    <row r="8" spans="1:14" ht="13.5" thickBot="1">
      <c r="L8" s="138"/>
      <c r="M8" s="77"/>
      <c r="N8" s="78"/>
    </row>
    <row r="9" spans="1:14" ht="16.5" customHeight="1" thickBot="1">
      <c r="A9" s="241" t="s">
        <v>204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35" t="s">
        <v>159</v>
      </c>
      <c r="M9" s="236"/>
      <c r="N9" s="237"/>
    </row>
    <row r="10" spans="1:14" ht="16.5" customHeight="1" thickBot="1">
      <c r="A10" s="241" t="s">
        <v>29</v>
      </c>
      <c r="B10" s="242"/>
      <c r="C10" s="242"/>
      <c r="D10" s="242"/>
      <c r="E10" s="242"/>
      <c r="F10" s="242"/>
      <c r="G10" s="242"/>
      <c r="H10" s="242"/>
      <c r="I10" s="270"/>
      <c r="J10" s="117"/>
      <c r="K10" s="100"/>
      <c r="L10" s="238"/>
      <c r="M10" s="239"/>
      <c r="N10" s="240"/>
    </row>
    <row r="11" spans="1:14" ht="17.25" thickBot="1">
      <c r="A11" s="247" t="s">
        <v>15</v>
      </c>
      <c r="B11" s="248"/>
      <c r="C11" s="43" t="s">
        <v>8</v>
      </c>
      <c r="D11" s="42" t="s">
        <v>0</v>
      </c>
      <c r="E11" s="42" t="s">
        <v>75</v>
      </c>
      <c r="F11" s="42" t="s">
        <v>16</v>
      </c>
      <c r="G11" s="42" t="s">
        <v>141</v>
      </c>
      <c r="H11" s="42" t="s">
        <v>18</v>
      </c>
      <c r="I11" s="42" t="s">
        <v>17</v>
      </c>
      <c r="J11" s="43" t="s">
        <v>1</v>
      </c>
      <c r="K11" s="178" t="s">
        <v>74</v>
      </c>
      <c r="L11" s="61" t="s">
        <v>160</v>
      </c>
      <c r="M11" s="62"/>
      <c r="N11" s="134">
        <v>300</v>
      </c>
    </row>
    <row r="12" spans="1:14" ht="17.25" thickBot="1">
      <c r="A12" s="44" t="s">
        <v>198</v>
      </c>
      <c r="B12" s="45" t="s">
        <v>130</v>
      </c>
      <c r="C12" s="46">
        <v>11</v>
      </c>
      <c r="D12" s="104">
        <v>97539</v>
      </c>
      <c r="E12" s="47">
        <v>0</v>
      </c>
      <c r="F12" s="47">
        <v>1400</v>
      </c>
      <c r="G12" s="47">
        <f>(D12-E12-F12)*12.36%</f>
        <v>11882.7804</v>
      </c>
      <c r="H12" s="47">
        <v>866.79</v>
      </c>
      <c r="I12" s="47">
        <f>(D12-E12-F12+G12+H12)*0.5%</f>
        <v>544.44285200000002</v>
      </c>
      <c r="J12" s="48">
        <f>D12-E12-F12+G12+H12+I12</f>
        <v>109433.01325199999</v>
      </c>
      <c r="K12" s="49">
        <f>J12-G12</f>
        <v>97550.232851999986</v>
      </c>
      <c r="L12" s="64" t="s">
        <v>161</v>
      </c>
      <c r="M12" s="64"/>
      <c r="N12" s="135">
        <v>400</v>
      </c>
    </row>
    <row r="13" spans="1:14" ht="17.25" thickBot="1">
      <c r="A13" s="13" t="s">
        <v>198</v>
      </c>
      <c r="B13" s="4" t="s">
        <v>126</v>
      </c>
      <c r="C13" s="27" t="s">
        <v>129</v>
      </c>
      <c r="D13" s="92">
        <v>97393</v>
      </c>
      <c r="E13" s="5">
        <v>0</v>
      </c>
      <c r="F13" s="5">
        <v>1400</v>
      </c>
      <c r="G13" s="5">
        <f t="shared" ref="G13:G29" si="0">(D13-E13-F13)*12.36%</f>
        <v>11864.734799999998</v>
      </c>
      <c r="H13" s="47">
        <v>866.79</v>
      </c>
      <c r="I13" s="5">
        <f>(D13-E13-F13+G13+H13)*0.5%</f>
        <v>543.62262399999997</v>
      </c>
      <c r="J13" s="6">
        <f>D13-E13-F13+G13+H13+I13</f>
        <v>109268.147424</v>
      </c>
      <c r="K13" s="15">
        <f>J13-G13</f>
        <v>97403.41262399999</v>
      </c>
      <c r="L13" s="64" t="s">
        <v>162</v>
      </c>
      <c r="M13" s="64"/>
      <c r="N13" s="135">
        <v>500</v>
      </c>
    </row>
    <row r="14" spans="1:14" ht="17.25" thickBot="1">
      <c r="A14" s="13" t="s">
        <v>198</v>
      </c>
      <c r="B14" s="4" t="s">
        <v>22</v>
      </c>
      <c r="C14" s="27">
        <v>6</v>
      </c>
      <c r="D14" s="92">
        <v>97544</v>
      </c>
      <c r="E14" s="5">
        <v>0</v>
      </c>
      <c r="F14" s="5">
        <v>1400</v>
      </c>
      <c r="G14" s="5">
        <f t="shared" si="0"/>
        <v>11883.398399999998</v>
      </c>
      <c r="H14" s="47">
        <v>866.79</v>
      </c>
      <c r="I14" s="5">
        <f>(D14-E14-F14+G14+H14)*0.5%</f>
        <v>544.47094200000004</v>
      </c>
      <c r="J14" s="6">
        <f>D14-E14-F14+G14+H14+I14</f>
        <v>109438.659342</v>
      </c>
      <c r="K14" s="15">
        <f>J14-G14</f>
        <v>97555.260941999994</v>
      </c>
      <c r="L14" s="64" t="s">
        <v>163</v>
      </c>
      <c r="M14" s="64"/>
      <c r="N14" s="135">
        <v>600</v>
      </c>
    </row>
    <row r="15" spans="1:14" ht="17.25" thickBot="1">
      <c r="A15" s="13" t="s">
        <v>198</v>
      </c>
      <c r="B15" s="4" t="s">
        <v>23</v>
      </c>
      <c r="C15" s="27">
        <v>3</v>
      </c>
      <c r="D15" s="92">
        <v>97541</v>
      </c>
      <c r="E15" s="5">
        <v>0</v>
      </c>
      <c r="F15" s="5">
        <v>1400</v>
      </c>
      <c r="G15" s="5">
        <f t="shared" si="0"/>
        <v>11883.027599999999</v>
      </c>
      <c r="H15" s="47">
        <v>866.79</v>
      </c>
      <c r="I15" s="5">
        <f>(D15-E15-F15+G15+H15)*0.5%</f>
        <v>544.45408799999996</v>
      </c>
      <c r="J15" s="6">
        <f>D15-E15-F15+G15+H15+I15</f>
        <v>109435.27168799999</v>
      </c>
      <c r="K15" s="15">
        <f>J15-G15</f>
        <v>97552.244087999992</v>
      </c>
      <c r="L15" s="64" t="s">
        <v>164</v>
      </c>
      <c r="M15" s="64"/>
      <c r="N15" s="135">
        <v>700</v>
      </c>
    </row>
    <row r="16" spans="1:14" ht="17.25" thickBot="1">
      <c r="A16" s="13" t="s">
        <v>7</v>
      </c>
      <c r="B16" s="4" t="s">
        <v>19</v>
      </c>
      <c r="C16" s="27">
        <v>3</v>
      </c>
      <c r="D16" s="92">
        <v>99229</v>
      </c>
      <c r="E16" s="5">
        <v>0</v>
      </c>
      <c r="F16" s="5">
        <v>1400</v>
      </c>
      <c r="G16" s="5">
        <f t="shared" si="0"/>
        <v>12091.6644</v>
      </c>
      <c r="H16" s="47">
        <v>866.79</v>
      </c>
      <c r="I16" s="5">
        <f t="shared" ref="I16:I27" si="1">(D16-E16-F16+G16+H16)*0.5%</f>
        <v>553.93727200000001</v>
      </c>
      <c r="J16" s="6">
        <f t="shared" ref="J16:J27" si="2">D16-E16-F16+G16+H16+I16</f>
        <v>111341.39167199998</v>
      </c>
      <c r="K16" s="15">
        <f t="shared" ref="K16:K27" si="3">J16-G16</f>
        <v>99249.727271999989</v>
      </c>
      <c r="L16" s="64" t="s">
        <v>165</v>
      </c>
      <c r="M16" s="64"/>
      <c r="N16" s="135">
        <v>800</v>
      </c>
    </row>
    <row r="17" spans="1:14" ht="17.25" thickBot="1">
      <c r="A17" s="13" t="s">
        <v>20</v>
      </c>
      <c r="B17" s="4" t="s">
        <v>21</v>
      </c>
      <c r="C17" s="27">
        <v>11</v>
      </c>
      <c r="D17" s="92">
        <v>101072</v>
      </c>
      <c r="E17" s="5">
        <v>0</v>
      </c>
      <c r="F17" s="5">
        <v>1400</v>
      </c>
      <c r="G17" s="5">
        <f t="shared" si="0"/>
        <v>12319.459199999999</v>
      </c>
      <c r="H17" s="47">
        <v>866.79</v>
      </c>
      <c r="I17" s="5">
        <f t="shared" si="1"/>
        <v>564.291246</v>
      </c>
      <c r="J17" s="6">
        <f t="shared" si="2"/>
        <v>113422.54044599998</v>
      </c>
      <c r="K17" s="15">
        <f t="shared" si="3"/>
        <v>101103.08124599999</v>
      </c>
      <c r="L17" s="79" t="s">
        <v>166</v>
      </c>
      <c r="M17" s="79"/>
      <c r="N17" s="136">
        <v>900</v>
      </c>
    </row>
    <row r="18" spans="1:14" ht="13.5" thickBot="1">
      <c r="A18" s="13" t="s">
        <v>199</v>
      </c>
      <c r="B18" s="4" t="s">
        <v>89</v>
      </c>
      <c r="C18" s="27">
        <v>12</v>
      </c>
      <c r="D18" s="92">
        <v>105404</v>
      </c>
      <c r="E18" s="5">
        <v>0</v>
      </c>
      <c r="F18" s="5">
        <v>1400</v>
      </c>
      <c r="G18" s="5">
        <f t="shared" si="0"/>
        <v>12854.894399999999</v>
      </c>
      <c r="H18" s="47">
        <v>866.79</v>
      </c>
      <c r="I18" s="5">
        <f t="shared" si="1"/>
        <v>588.628422</v>
      </c>
      <c r="J18" s="6">
        <f t="shared" si="2"/>
        <v>118314.31282199999</v>
      </c>
      <c r="K18" s="15">
        <f t="shared" si="3"/>
        <v>105459.41842199999</v>
      </c>
    </row>
    <row r="19" spans="1:14" ht="17.25" thickBot="1">
      <c r="A19" s="13" t="s">
        <v>123</v>
      </c>
      <c r="B19" s="4" t="s">
        <v>122</v>
      </c>
      <c r="C19" s="27">
        <v>1.9</v>
      </c>
      <c r="D19" s="92">
        <v>105402</v>
      </c>
      <c r="E19" s="5">
        <v>0</v>
      </c>
      <c r="F19" s="5">
        <v>1400</v>
      </c>
      <c r="G19" s="5">
        <f t="shared" si="0"/>
        <v>12854.647199999999</v>
      </c>
      <c r="H19" s="47">
        <v>866.79</v>
      </c>
      <c r="I19" s="5">
        <f t="shared" si="1"/>
        <v>588.61718600000006</v>
      </c>
      <c r="J19" s="6">
        <f t="shared" si="2"/>
        <v>118312.054386</v>
      </c>
      <c r="K19" s="15">
        <f t="shared" si="3"/>
        <v>105457.407186</v>
      </c>
      <c r="L19" s="68"/>
      <c r="M19" s="68"/>
      <c r="N19" s="69"/>
    </row>
    <row r="20" spans="1:14" ht="17.25" thickBot="1">
      <c r="A20" s="13" t="s">
        <v>199</v>
      </c>
      <c r="B20" s="4" t="s">
        <v>124</v>
      </c>
      <c r="C20" s="27"/>
      <c r="D20" s="92">
        <v>102220</v>
      </c>
      <c r="E20" s="5">
        <v>0</v>
      </c>
      <c r="F20" s="5">
        <v>1400</v>
      </c>
      <c r="G20" s="5">
        <f t="shared" si="0"/>
        <v>12461.351999999999</v>
      </c>
      <c r="H20" s="47">
        <v>866.79</v>
      </c>
      <c r="I20" s="5">
        <f>(D20-E20-F20+G20+H20)*0.5%</f>
        <v>570.74070999999992</v>
      </c>
      <c r="J20" s="6">
        <f>D20-E20-F20+G20+H20+I20</f>
        <v>114718.88270999999</v>
      </c>
      <c r="K20" s="15">
        <f>J20-G20</f>
        <v>102257.53070999999</v>
      </c>
      <c r="L20" s="68"/>
      <c r="M20" s="68"/>
      <c r="N20" s="69"/>
    </row>
    <row r="21" spans="1:14" ht="17.25" thickBot="1">
      <c r="A21" s="13" t="s">
        <v>133</v>
      </c>
      <c r="B21" s="4" t="s">
        <v>132</v>
      </c>
      <c r="C21" s="27">
        <v>12</v>
      </c>
      <c r="D21" s="92">
        <v>102036</v>
      </c>
      <c r="E21" s="5">
        <v>0</v>
      </c>
      <c r="F21" s="5">
        <v>1400</v>
      </c>
      <c r="G21" s="5">
        <f t="shared" si="0"/>
        <v>12438.609599999998</v>
      </c>
      <c r="H21" s="47">
        <v>866.79</v>
      </c>
      <c r="I21" s="5">
        <f>(D21-E21-F21+G21+H21)*0.5%</f>
        <v>569.706998</v>
      </c>
      <c r="J21" s="6">
        <f>D21-E21-F21+G21+H21+I21</f>
        <v>114511.10659799998</v>
      </c>
      <c r="K21" s="15">
        <f>J21-G21</f>
        <v>102072.49699799999</v>
      </c>
      <c r="L21" s="68"/>
      <c r="M21" s="68"/>
      <c r="N21" s="69"/>
    </row>
    <row r="22" spans="1:14" ht="17.25" thickBot="1">
      <c r="A22" s="13" t="s">
        <v>133</v>
      </c>
      <c r="B22" s="4" t="s">
        <v>134</v>
      </c>
      <c r="C22" s="27">
        <v>12</v>
      </c>
      <c r="D22" s="92">
        <v>102314</v>
      </c>
      <c r="E22" s="5">
        <v>0</v>
      </c>
      <c r="F22" s="5">
        <v>1400</v>
      </c>
      <c r="G22" s="5">
        <f t="shared" si="0"/>
        <v>12472.970399999998</v>
      </c>
      <c r="H22" s="47">
        <v>866.79</v>
      </c>
      <c r="I22" s="5">
        <f>(D22-E22-F22+G22+H22)*0.5%</f>
        <v>571.26880199999994</v>
      </c>
      <c r="J22" s="6">
        <f>D22-E22-F22+G22+H22+I22</f>
        <v>114825.02920199999</v>
      </c>
      <c r="K22" s="15">
        <f>J22-G22</f>
        <v>102352.05880199999</v>
      </c>
      <c r="L22" s="68"/>
      <c r="M22" s="68"/>
      <c r="N22" s="69"/>
    </row>
    <row r="23" spans="1:14" ht="17.25" thickBot="1">
      <c r="A23" s="13" t="s">
        <v>133</v>
      </c>
      <c r="B23" s="4" t="s">
        <v>196</v>
      </c>
      <c r="C23" s="27">
        <v>10</v>
      </c>
      <c r="D23" s="92">
        <v>103811</v>
      </c>
      <c r="E23" s="5">
        <v>0</v>
      </c>
      <c r="F23" s="5">
        <v>1400</v>
      </c>
      <c r="G23" s="5">
        <f>(D23-E23-F23)*12.36%</f>
        <v>12657.999599999999</v>
      </c>
      <c r="H23" s="47">
        <v>866.79</v>
      </c>
      <c r="I23" s="5">
        <f>(D23-E23-F23+G23+H23)*0.5%</f>
        <v>579.67894799999999</v>
      </c>
      <c r="J23" s="6">
        <f>D23-E23-F23+G23+H23+I23</f>
        <v>116515.46854799999</v>
      </c>
      <c r="K23" s="15">
        <f>J23-G23</f>
        <v>103857.46894799999</v>
      </c>
      <c r="L23" s="68"/>
      <c r="M23" s="68"/>
      <c r="N23" s="69"/>
    </row>
    <row r="24" spans="1:14" ht="17.25" thickBot="1">
      <c r="A24" s="13" t="s">
        <v>133</v>
      </c>
      <c r="B24" s="4" t="s">
        <v>104</v>
      </c>
      <c r="C24" s="27">
        <v>3</v>
      </c>
      <c r="D24" s="92">
        <v>102020</v>
      </c>
      <c r="E24" s="5">
        <v>0</v>
      </c>
      <c r="F24" s="5">
        <v>1400</v>
      </c>
      <c r="G24" s="5">
        <f t="shared" si="0"/>
        <v>12436.632</v>
      </c>
      <c r="H24" s="47">
        <v>866.79</v>
      </c>
      <c r="I24" s="5">
        <f t="shared" si="1"/>
        <v>569.61711000000003</v>
      </c>
      <c r="J24" s="6">
        <f t="shared" si="2"/>
        <v>114493.03911</v>
      </c>
      <c r="K24" s="15">
        <f t="shared" si="3"/>
        <v>102056.40711</v>
      </c>
      <c r="L24" s="68"/>
      <c r="M24" s="68"/>
      <c r="N24" s="69"/>
    </row>
    <row r="25" spans="1:14" ht="17.25" thickBot="1">
      <c r="A25" s="13" t="s">
        <v>133</v>
      </c>
      <c r="B25" s="4" t="s">
        <v>113</v>
      </c>
      <c r="C25" s="27">
        <v>8</v>
      </c>
      <c r="D25" s="92">
        <v>106547</v>
      </c>
      <c r="E25" s="5">
        <v>0</v>
      </c>
      <c r="F25" s="5">
        <v>1400</v>
      </c>
      <c r="G25" s="5">
        <f t="shared" si="0"/>
        <v>12996.169199999998</v>
      </c>
      <c r="H25" s="47">
        <v>866.79</v>
      </c>
      <c r="I25" s="5">
        <f t="shared" si="1"/>
        <v>595.04979600000001</v>
      </c>
      <c r="J25" s="6">
        <f t="shared" si="2"/>
        <v>119605.008996</v>
      </c>
      <c r="K25" s="15">
        <f t="shared" si="3"/>
        <v>106608.839796</v>
      </c>
      <c r="L25" s="68"/>
      <c r="M25" s="68"/>
      <c r="N25" s="69"/>
    </row>
    <row r="26" spans="1:14" ht="17.25" thickBot="1">
      <c r="A26" s="13" t="s">
        <v>133</v>
      </c>
      <c r="B26" s="4" t="s">
        <v>131</v>
      </c>
      <c r="C26" s="27"/>
      <c r="D26" s="92">
        <v>102268</v>
      </c>
      <c r="E26" s="5">
        <v>0</v>
      </c>
      <c r="F26" s="5">
        <v>1400</v>
      </c>
      <c r="G26" s="5">
        <f t="shared" si="0"/>
        <v>12467.284799999999</v>
      </c>
      <c r="H26" s="47">
        <v>866.79</v>
      </c>
      <c r="I26" s="5">
        <f>(D26-E26-F26+G26+H26)*0.5%</f>
        <v>571.01037399999996</v>
      </c>
      <c r="J26" s="6">
        <f>D26-E26-F26+G26+H26+I26</f>
        <v>114773.08517399999</v>
      </c>
      <c r="K26" s="15">
        <f>J26-G26</f>
        <v>102305.800374</v>
      </c>
      <c r="L26" s="68"/>
      <c r="M26" s="68"/>
      <c r="N26" s="69"/>
    </row>
    <row r="27" spans="1:14" ht="17.25" thickBot="1">
      <c r="A27" s="74" t="s">
        <v>125</v>
      </c>
      <c r="B27" s="4" t="s">
        <v>127</v>
      </c>
      <c r="C27" s="27" t="s">
        <v>128</v>
      </c>
      <c r="D27" s="92">
        <v>99681</v>
      </c>
      <c r="E27" s="5">
        <v>0</v>
      </c>
      <c r="F27" s="5">
        <v>1400</v>
      </c>
      <c r="G27" s="5">
        <f t="shared" si="0"/>
        <v>12147.531599999998</v>
      </c>
      <c r="H27" s="47">
        <v>866.79</v>
      </c>
      <c r="I27" s="5">
        <f t="shared" si="1"/>
        <v>556.47660799999994</v>
      </c>
      <c r="J27" s="6">
        <f t="shared" si="2"/>
        <v>111851.79820799999</v>
      </c>
      <c r="K27" s="15">
        <f t="shared" si="3"/>
        <v>99704.266607999991</v>
      </c>
      <c r="L27" s="68"/>
      <c r="M27" s="68"/>
      <c r="N27" s="69"/>
    </row>
    <row r="28" spans="1:14" ht="13.5" thickBot="1">
      <c r="A28" s="13" t="s">
        <v>2</v>
      </c>
      <c r="B28" s="4" t="s">
        <v>94</v>
      </c>
      <c r="C28" s="27" t="s">
        <v>30</v>
      </c>
      <c r="D28" s="92">
        <v>92119</v>
      </c>
      <c r="E28" s="5">
        <v>0</v>
      </c>
      <c r="F28" s="5">
        <v>0</v>
      </c>
      <c r="G28" s="5">
        <f t="shared" si="0"/>
        <v>11385.908399999998</v>
      </c>
      <c r="H28" s="47">
        <v>866.79</v>
      </c>
      <c r="I28" s="5">
        <f>(D28-E28-F28+G28+H28)*0.5%</f>
        <v>521.85849199999996</v>
      </c>
      <c r="J28" s="6">
        <f>D28-E28-F28+G28+H28+I28</f>
        <v>104893.55689199999</v>
      </c>
      <c r="K28" s="15">
        <f>J28-G28</f>
        <v>93507.648491999993</v>
      </c>
    </row>
    <row r="29" spans="1:14" ht="13.5" thickBot="1">
      <c r="A29" s="20" t="s">
        <v>2</v>
      </c>
      <c r="B29" s="21" t="s">
        <v>95</v>
      </c>
      <c r="C29" s="28" t="s">
        <v>30</v>
      </c>
      <c r="D29" s="95">
        <v>92119</v>
      </c>
      <c r="E29" s="22">
        <v>0</v>
      </c>
      <c r="F29" s="22">
        <v>0</v>
      </c>
      <c r="G29" s="22">
        <f t="shared" si="0"/>
        <v>11385.908399999998</v>
      </c>
      <c r="H29" s="47">
        <v>866.79</v>
      </c>
      <c r="I29" s="22">
        <f>(D29-E29-F29+G29+H29)*0.5%</f>
        <v>521.85849199999996</v>
      </c>
      <c r="J29" s="32">
        <f>D29-E29-F29+G29+H29+I29</f>
        <v>104893.55689199999</v>
      </c>
      <c r="K29" s="23">
        <f>J29-G29</f>
        <v>93507.648491999993</v>
      </c>
    </row>
    <row r="30" spans="1:14" ht="13.5" thickBot="1">
      <c r="B30" s="3"/>
      <c r="D30" s="7"/>
      <c r="E30" s="7"/>
      <c r="F30" s="7"/>
      <c r="G30" s="7"/>
      <c r="H30" s="7"/>
      <c r="I30" s="7"/>
      <c r="J30" s="8"/>
    </row>
    <row r="31" spans="1:14" ht="16.5" thickBot="1">
      <c r="A31" s="271" t="s">
        <v>24</v>
      </c>
      <c r="B31" s="272"/>
      <c r="C31" s="272"/>
      <c r="D31" s="272"/>
      <c r="E31" s="272"/>
      <c r="F31" s="272"/>
      <c r="G31" s="272"/>
      <c r="H31" s="272"/>
      <c r="I31" s="272"/>
      <c r="J31" s="272"/>
      <c r="K31" s="1"/>
      <c r="L31" s="137"/>
      <c r="M31" s="76"/>
      <c r="N31" s="1"/>
    </row>
    <row r="32" spans="1:14" ht="13.5" customHeight="1" thickBot="1">
      <c r="A32" s="258" t="s">
        <v>15</v>
      </c>
      <c r="B32" s="273"/>
      <c r="C32" s="58" t="s">
        <v>8</v>
      </c>
      <c r="D32" s="40" t="s">
        <v>0</v>
      </c>
      <c r="E32" s="40" t="s">
        <v>75</v>
      </c>
      <c r="F32" s="40" t="s">
        <v>16</v>
      </c>
      <c r="G32" s="40" t="s">
        <v>141</v>
      </c>
      <c r="H32" s="40" t="s">
        <v>18</v>
      </c>
      <c r="I32" s="40" t="s">
        <v>17</v>
      </c>
      <c r="J32" s="39" t="s">
        <v>1</v>
      </c>
      <c r="K32" s="41" t="s">
        <v>74</v>
      </c>
      <c r="L32" s="236" t="s">
        <v>167</v>
      </c>
      <c r="M32" s="236"/>
      <c r="N32" s="237"/>
    </row>
    <row r="33" spans="1:14" ht="13.5" customHeight="1" thickBot="1">
      <c r="A33" s="33" t="s">
        <v>7</v>
      </c>
      <c r="B33" s="34" t="s">
        <v>25</v>
      </c>
      <c r="C33" s="35">
        <v>0.9</v>
      </c>
      <c r="D33" s="94">
        <v>103517</v>
      </c>
      <c r="E33" s="5">
        <v>0</v>
      </c>
      <c r="F33" s="36">
        <v>1400</v>
      </c>
      <c r="G33" s="36">
        <f t="shared" ref="G33:G56" si="4">(D33-E33-F33)*12.36%</f>
        <v>12621.661199999999</v>
      </c>
      <c r="H33" s="47">
        <v>866.79</v>
      </c>
      <c r="I33" s="36">
        <f t="shared" ref="I33:I56" si="5">(D33-E33-F33+G33+H33)*0.5%</f>
        <v>578.02725599999997</v>
      </c>
      <c r="J33" s="37">
        <f t="shared" ref="J33:J56" si="6">D33-E33-F33+G33+H33+I33</f>
        <v>116183.478456</v>
      </c>
      <c r="K33" s="38">
        <f t="shared" ref="K33:K39" si="7">J33-G33</f>
        <v>103561.81725599999</v>
      </c>
      <c r="L33" s="239"/>
      <c r="M33" s="239"/>
      <c r="N33" s="240"/>
    </row>
    <row r="34" spans="1:14" ht="17.25" thickBot="1">
      <c r="A34" s="13" t="s">
        <v>136</v>
      </c>
      <c r="B34" s="4" t="s">
        <v>135</v>
      </c>
      <c r="C34" s="27">
        <v>1</v>
      </c>
      <c r="D34" s="92">
        <v>105559</v>
      </c>
      <c r="E34" s="5">
        <v>0</v>
      </c>
      <c r="F34" s="5">
        <v>1400</v>
      </c>
      <c r="G34" s="5">
        <f t="shared" si="4"/>
        <v>12874.052399999999</v>
      </c>
      <c r="H34" s="47">
        <v>866.79</v>
      </c>
      <c r="I34" s="5">
        <f t="shared" si="5"/>
        <v>589.49921199999994</v>
      </c>
      <c r="J34" s="6">
        <f t="shared" si="6"/>
        <v>118489.34161199999</v>
      </c>
      <c r="K34" s="15">
        <f t="shared" si="7"/>
        <v>105615.28921199999</v>
      </c>
      <c r="L34" s="62" t="s">
        <v>168</v>
      </c>
      <c r="M34" s="62"/>
      <c r="N34" s="134">
        <v>300</v>
      </c>
    </row>
    <row r="35" spans="1:14" ht="17.25" thickBot="1">
      <c r="A35" s="13" t="s">
        <v>139</v>
      </c>
      <c r="B35" s="4" t="s">
        <v>137</v>
      </c>
      <c r="C35" s="27">
        <v>1.2</v>
      </c>
      <c r="D35" s="92">
        <v>103813</v>
      </c>
      <c r="E35" s="92">
        <v>0</v>
      </c>
      <c r="F35" s="5">
        <v>1400</v>
      </c>
      <c r="G35" s="5">
        <f t="shared" si="4"/>
        <v>12658.246799999999</v>
      </c>
      <c r="H35" s="47">
        <v>866.79</v>
      </c>
      <c r="I35" s="92">
        <f t="shared" si="5"/>
        <v>579.69018399999993</v>
      </c>
      <c r="J35" s="106">
        <f t="shared" si="6"/>
        <v>116517.72698399999</v>
      </c>
      <c r="K35" s="107">
        <f t="shared" si="7"/>
        <v>103859.480184</v>
      </c>
      <c r="L35" s="64" t="s">
        <v>169</v>
      </c>
      <c r="M35" s="64"/>
      <c r="N35" s="135">
        <v>400</v>
      </c>
    </row>
    <row r="36" spans="1:14" ht="17.25" thickBot="1">
      <c r="A36" s="14" t="s">
        <v>6</v>
      </c>
      <c r="B36" s="9" t="s">
        <v>12</v>
      </c>
      <c r="C36" s="27">
        <v>8</v>
      </c>
      <c r="D36" s="92">
        <v>104512</v>
      </c>
      <c r="E36" s="5">
        <v>0</v>
      </c>
      <c r="F36" s="5">
        <v>1400</v>
      </c>
      <c r="G36" s="5">
        <f t="shared" si="4"/>
        <v>12744.643199999999</v>
      </c>
      <c r="H36" s="47">
        <v>866.79</v>
      </c>
      <c r="I36" s="5">
        <f t="shared" si="5"/>
        <v>583.61716599999988</v>
      </c>
      <c r="J36" s="6">
        <f t="shared" si="6"/>
        <v>117307.05036599998</v>
      </c>
      <c r="K36" s="15">
        <f t="shared" si="7"/>
        <v>104562.40716599999</v>
      </c>
      <c r="L36" s="64" t="s">
        <v>170</v>
      </c>
      <c r="M36" s="64"/>
      <c r="N36" s="135">
        <v>500</v>
      </c>
    </row>
    <row r="37" spans="1:14" ht="17.25" thickBot="1">
      <c r="A37" s="14" t="s">
        <v>6</v>
      </c>
      <c r="B37" s="9" t="s">
        <v>140</v>
      </c>
      <c r="C37" s="27">
        <v>8</v>
      </c>
      <c r="D37" s="92">
        <v>106004</v>
      </c>
      <c r="E37" s="5">
        <v>0</v>
      </c>
      <c r="F37" s="5">
        <v>1400</v>
      </c>
      <c r="G37" s="5">
        <f t="shared" si="4"/>
        <v>12929.054399999999</v>
      </c>
      <c r="H37" s="47">
        <v>866.79</v>
      </c>
      <c r="I37" s="5">
        <f t="shared" si="5"/>
        <v>591.99922199999992</v>
      </c>
      <c r="J37" s="6">
        <f t="shared" si="6"/>
        <v>118991.84362199999</v>
      </c>
      <c r="K37" s="15">
        <f t="shared" si="7"/>
        <v>106062.78922199999</v>
      </c>
      <c r="L37" s="64" t="s">
        <v>171</v>
      </c>
      <c r="M37" s="64"/>
      <c r="N37" s="135">
        <v>600</v>
      </c>
    </row>
    <row r="38" spans="1:14" ht="17.25" thickBot="1">
      <c r="A38" s="14" t="s">
        <v>26</v>
      </c>
      <c r="B38" s="9" t="s">
        <v>27</v>
      </c>
      <c r="C38" s="27">
        <v>8</v>
      </c>
      <c r="D38" s="92">
        <v>101816</v>
      </c>
      <c r="E38" s="5">
        <v>0</v>
      </c>
      <c r="F38" s="5">
        <v>1400</v>
      </c>
      <c r="G38" s="5">
        <f t="shared" si="4"/>
        <v>12411.417599999999</v>
      </c>
      <c r="H38" s="47">
        <v>866.79</v>
      </c>
      <c r="I38" s="5">
        <f t="shared" si="5"/>
        <v>568.47103800000002</v>
      </c>
      <c r="J38" s="6">
        <f t="shared" si="6"/>
        <v>114262.678638</v>
      </c>
      <c r="K38" s="15">
        <f t="shared" si="7"/>
        <v>101851.261038</v>
      </c>
      <c r="L38" s="64" t="s">
        <v>172</v>
      </c>
      <c r="M38" s="64"/>
      <c r="N38" s="135">
        <v>700</v>
      </c>
    </row>
    <row r="39" spans="1:14" ht="17.25" thickBot="1">
      <c r="A39" s="14" t="s">
        <v>26</v>
      </c>
      <c r="B39" s="179" t="s">
        <v>112</v>
      </c>
      <c r="C39" s="27">
        <v>18</v>
      </c>
      <c r="D39" s="92">
        <v>104014</v>
      </c>
      <c r="E39" s="5">
        <v>0</v>
      </c>
      <c r="F39" s="5">
        <v>1400</v>
      </c>
      <c r="G39" s="5">
        <f t="shared" si="4"/>
        <v>12683.090399999999</v>
      </c>
      <c r="H39" s="47">
        <v>866.79</v>
      </c>
      <c r="I39" s="5">
        <f t="shared" si="5"/>
        <v>580.81940199999997</v>
      </c>
      <c r="J39" s="6">
        <f t="shared" si="6"/>
        <v>116744.69980199999</v>
      </c>
      <c r="K39" s="15">
        <f t="shared" si="7"/>
        <v>104061.60940199999</v>
      </c>
      <c r="L39" s="64" t="s">
        <v>173</v>
      </c>
      <c r="M39" s="64"/>
      <c r="N39" s="135">
        <v>750</v>
      </c>
    </row>
    <row r="40" spans="1:14" ht="17.25" thickBot="1">
      <c r="A40" s="14" t="s">
        <v>10</v>
      </c>
      <c r="B40" s="9" t="s">
        <v>9</v>
      </c>
      <c r="C40" s="27">
        <v>1.2</v>
      </c>
      <c r="D40" s="92">
        <v>104192</v>
      </c>
      <c r="E40" s="5">
        <v>0</v>
      </c>
      <c r="F40" s="5">
        <v>1400</v>
      </c>
      <c r="G40" s="5">
        <f t="shared" si="4"/>
        <v>12705.091199999999</v>
      </c>
      <c r="H40" s="47">
        <v>866.79</v>
      </c>
      <c r="I40" s="5">
        <f t="shared" si="5"/>
        <v>581.81940599999996</v>
      </c>
      <c r="J40" s="6">
        <f t="shared" si="6"/>
        <v>116945.70060599998</v>
      </c>
      <c r="K40" s="15">
        <f t="shared" ref="K40:K47" si="8">J40-G40</f>
        <v>104240.60940599999</v>
      </c>
      <c r="L40" s="79" t="s">
        <v>174</v>
      </c>
      <c r="M40" s="79"/>
      <c r="N40" s="136">
        <v>800</v>
      </c>
    </row>
    <row r="41" spans="1:14" ht="13.5" thickBot="1">
      <c r="A41" s="14" t="s">
        <v>78</v>
      </c>
      <c r="B41" s="9" t="s">
        <v>76</v>
      </c>
      <c r="C41" s="27">
        <v>0.35</v>
      </c>
      <c r="D41" s="92">
        <v>108427</v>
      </c>
      <c r="E41" s="5">
        <v>0</v>
      </c>
      <c r="F41" s="5">
        <v>1400</v>
      </c>
      <c r="G41" s="5">
        <f t="shared" si="4"/>
        <v>13228.537199999999</v>
      </c>
      <c r="H41" s="47">
        <v>866.79</v>
      </c>
      <c r="I41" s="5">
        <f t="shared" si="5"/>
        <v>605.61163599999998</v>
      </c>
      <c r="J41" s="6">
        <f t="shared" si="6"/>
        <v>121727.93883599999</v>
      </c>
      <c r="K41" s="15">
        <f t="shared" si="8"/>
        <v>108499.401636</v>
      </c>
    </row>
    <row r="42" spans="1:14" ht="13.5" thickBot="1">
      <c r="A42" s="14" t="s">
        <v>79</v>
      </c>
      <c r="B42" s="4" t="s">
        <v>77</v>
      </c>
      <c r="C42" s="27">
        <v>0.12</v>
      </c>
      <c r="D42" s="92">
        <v>110323</v>
      </c>
      <c r="E42" s="114">
        <v>2000</v>
      </c>
      <c r="F42" s="5">
        <v>1400</v>
      </c>
      <c r="G42" s="5">
        <f t="shared" si="4"/>
        <v>13215.682799999999</v>
      </c>
      <c r="H42" s="47">
        <v>866.79</v>
      </c>
      <c r="I42" s="5">
        <f t="shared" si="5"/>
        <v>605.02736399999992</v>
      </c>
      <c r="J42" s="6">
        <f t="shared" si="6"/>
        <v>121610.50016399998</v>
      </c>
      <c r="K42" s="15">
        <f t="shared" si="8"/>
        <v>108394.81736399999</v>
      </c>
    </row>
    <row r="43" spans="1:14" ht="17.25" thickBot="1">
      <c r="A43" s="14" t="s">
        <v>11</v>
      </c>
      <c r="B43" s="9" t="s">
        <v>150</v>
      </c>
      <c r="C43" s="27">
        <v>0.28000000000000003</v>
      </c>
      <c r="D43" s="92">
        <v>104896</v>
      </c>
      <c r="E43" s="5">
        <v>0</v>
      </c>
      <c r="F43" s="5">
        <v>1400</v>
      </c>
      <c r="G43" s="5">
        <f t="shared" si="4"/>
        <v>12792.105599999999</v>
      </c>
      <c r="H43" s="47">
        <v>866.79</v>
      </c>
      <c r="I43" s="5">
        <f t="shared" si="5"/>
        <v>585.77447799999993</v>
      </c>
      <c r="J43" s="6">
        <f t="shared" si="6"/>
        <v>117740.670078</v>
      </c>
      <c r="K43" s="15">
        <f t="shared" si="8"/>
        <v>104948.564478</v>
      </c>
      <c r="L43" s="68"/>
      <c r="M43" s="68"/>
      <c r="N43" s="69"/>
    </row>
    <row r="44" spans="1:14" ht="17.25" thickBot="1">
      <c r="A44" s="14" t="s">
        <v>11</v>
      </c>
      <c r="B44" s="9" t="s">
        <v>149</v>
      </c>
      <c r="C44" s="27">
        <v>0.22</v>
      </c>
      <c r="D44" s="92">
        <v>104896</v>
      </c>
      <c r="E44" s="5">
        <v>0</v>
      </c>
      <c r="F44" s="5">
        <v>1400</v>
      </c>
      <c r="G44" s="5">
        <f t="shared" si="4"/>
        <v>12792.105599999999</v>
      </c>
      <c r="H44" s="47">
        <v>866.79</v>
      </c>
      <c r="I44" s="5">
        <f t="shared" si="5"/>
        <v>585.77447799999993</v>
      </c>
      <c r="J44" s="6">
        <f t="shared" si="6"/>
        <v>117740.670078</v>
      </c>
      <c r="K44" s="15">
        <f>J44-G44</f>
        <v>104948.564478</v>
      </c>
      <c r="L44" s="68"/>
      <c r="M44" s="68"/>
      <c r="N44" s="69"/>
    </row>
    <row r="45" spans="1:14" ht="14.25" thickBot="1">
      <c r="A45" s="14" t="s">
        <v>120</v>
      </c>
      <c r="B45" s="9" t="s">
        <v>121</v>
      </c>
      <c r="C45" s="27">
        <v>0.3</v>
      </c>
      <c r="D45" s="92">
        <v>107202</v>
      </c>
      <c r="E45" s="5">
        <v>0</v>
      </c>
      <c r="F45" s="5">
        <v>1400</v>
      </c>
      <c r="G45" s="5">
        <f t="shared" si="4"/>
        <v>13077.127199999999</v>
      </c>
      <c r="H45" s="47">
        <v>866.79</v>
      </c>
      <c r="I45" s="5">
        <f t="shared" si="5"/>
        <v>598.72958600000004</v>
      </c>
      <c r="J45" s="6">
        <f t="shared" si="6"/>
        <v>120344.646786</v>
      </c>
      <c r="K45" s="15">
        <f>J45-G45</f>
        <v>107267.51958599999</v>
      </c>
      <c r="L45" s="57" t="s">
        <v>83</v>
      </c>
    </row>
    <row r="46" spans="1:14" ht="13.5" thickBot="1">
      <c r="A46" s="14" t="s">
        <v>36</v>
      </c>
      <c r="B46" s="9" t="s">
        <v>37</v>
      </c>
      <c r="C46" s="27">
        <v>0.43</v>
      </c>
      <c r="D46" s="92">
        <v>109888</v>
      </c>
      <c r="E46" s="5">
        <v>0</v>
      </c>
      <c r="F46" s="5">
        <v>1400</v>
      </c>
      <c r="G46" s="5">
        <f t="shared" si="4"/>
        <v>13409.116799999998</v>
      </c>
      <c r="H46" s="47">
        <v>866.79</v>
      </c>
      <c r="I46" s="5">
        <f t="shared" si="5"/>
        <v>613.81953399999998</v>
      </c>
      <c r="J46" s="6">
        <f t="shared" si="6"/>
        <v>123377.72633399999</v>
      </c>
      <c r="K46" s="15">
        <f t="shared" si="8"/>
        <v>109968.60953399999</v>
      </c>
      <c r="N46" s="108"/>
    </row>
    <row r="47" spans="1:14" ht="13.5" thickBot="1">
      <c r="A47" s="14" t="s">
        <v>36</v>
      </c>
      <c r="B47" s="9" t="s">
        <v>38</v>
      </c>
      <c r="C47" s="27">
        <v>0.33</v>
      </c>
      <c r="D47" s="92">
        <v>110833</v>
      </c>
      <c r="E47" s="5">
        <v>0</v>
      </c>
      <c r="F47" s="5">
        <v>1400</v>
      </c>
      <c r="G47" s="5">
        <f t="shared" si="4"/>
        <v>13525.918799999999</v>
      </c>
      <c r="H47" s="47">
        <v>866.79</v>
      </c>
      <c r="I47" s="5">
        <f t="shared" si="5"/>
        <v>619.12854400000003</v>
      </c>
      <c r="J47" s="6">
        <f t="shared" si="6"/>
        <v>124444.837344</v>
      </c>
      <c r="K47" s="15">
        <f t="shared" si="8"/>
        <v>110918.918544</v>
      </c>
    </row>
    <row r="48" spans="1:14" ht="13.5" thickBot="1">
      <c r="A48" s="14" t="s">
        <v>36</v>
      </c>
      <c r="B48" s="9" t="s">
        <v>118</v>
      </c>
      <c r="C48" s="27">
        <v>0.22</v>
      </c>
      <c r="D48" s="92">
        <v>110790</v>
      </c>
      <c r="E48" s="5">
        <v>0</v>
      </c>
      <c r="F48" s="5">
        <v>1400</v>
      </c>
      <c r="G48" s="5">
        <f t="shared" si="4"/>
        <v>13520.603999999999</v>
      </c>
      <c r="H48" s="47">
        <v>866.79</v>
      </c>
      <c r="I48" s="5">
        <f t="shared" si="5"/>
        <v>618.88696999999991</v>
      </c>
      <c r="J48" s="6">
        <f t="shared" si="6"/>
        <v>124396.28096999999</v>
      </c>
      <c r="K48" s="15">
        <f t="shared" ref="K48:K56" si="9">J48-G48</f>
        <v>110875.67697</v>
      </c>
    </row>
    <row r="49" spans="1:15" ht="13.5" thickBot="1">
      <c r="A49" s="14" t="s">
        <v>36</v>
      </c>
      <c r="B49" s="4" t="s">
        <v>114</v>
      </c>
      <c r="C49" s="27"/>
      <c r="D49" s="92">
        <v>104077</v>
      </c>
      <c r="E49" s="5">
        <v>0</v>
      </c>
      <c r="F49" s="5">
        <v>1400</v>
      </c>
      <c r="G49" s="5">
        <f t="shared" si="4"/>
        <v>12690.877199999999</v>
      </c>
      <c r="H49" s="47">
        <v>866.79</v>
      </c>
      <c r="I49" s="5">
        <f t="shared" si="5"/>
        <v>581.17333599999995</v>
      </c>
      <c r="J49" s="6">
        <f t="shared" si="6"/>
        <v>116815.840536</v>
      </c>
      <c r="K49" s="15">
        <f t="shared" si="9"/>
        <v>104124.963336</v>
      </c>
    </row>
    <row r="50" spans="1:15" ht="13.5" thickBot="1">
      <c r="A50" s="14" t="s">
        <v>36</v>
      </c>
      <c r="B50" s="4" t="s">
        <v>145</v>
      </c>
      <c r="C50" s="27"/>
      <c r="D50" s="92">
        <v>108326</v>
      </c>
      <c r="E50" s="5">
        <v>0</v>
      </c>
      <c r="F50" s="5">
        <v>1400</v>
      </c>
      <c r="G50" s="5">
        <f t="shared" si="4"/>
        <v>13216.053599999999</v>
      </c>
      <c r="H50" s="47">
        <v>866.79</v>
      </c>
      <c r="I50" s="5">
        <f t="shared" si="5"/>
        <v>605.044218</v>
      </c>
      <c r="J50" s="6">
        <f t="shared" si="6"/>
        <v>121613.88781799999</v>
      </c>
      <c r="K50" s="15">
        <f>J50-G50</f>
        <v>108397.83421799999</v>
      </c>
    </row>
    <row r="51" spans="1:15" ht="13.5" thickBot="1">
      <c r="A51" s="13" t="s">
        <v>36</v>
      </c>
      <c r="B51" s="4" t="s">
        <v>138</v>
      </c>
      <c r="C51" s="27"/>
      <c r="D51" s="92">
        <v>105261</v>
      </c>
      <c r="E51" s="92">
        <v>0</v>
      </c>
      <c r="F51" s="5">
        <v>1400</v>
      </c>
      <c r="G51" s="5">
        <f t="shared" si="4"/>
        <v>12837.219599999999</v>
      </c>
      <c r="H51" s="47">
        <v>866.79</v>
      </c>
      <c r="I51" s="92">
        <f t="shared" si="5"/>
        <v>587.82504799999992</v>
      </c>
      <c r="J51" s="106">
        <f t="shared" si="6"/>
        <v>118152.83464799999</v>
      </c>
      <c r="K51" s="107">
        <f>J51-G51</f>
        <v>105315.61504799999</v>
      </c>
    </row>
    <row r="52" spans="1:15" ht="13.5" thickBot="1">
      <c r="A52" s="14" t="s">
        <v>2</v>
      </c>
      <c r="B52" s="9" t="s">
        <v>3</v>
      </c>
      <c r="C52" s="27" t="s">
        <v>30</v>
      </c>
      <c r="D52" s="92">
        <v>97646</v>
      </c>
      <c r="E52" s="5">
        <v>0</v>
      </c>
      <c r="F52" s="5">
        <v>0</v>
      </c>
      <c r="G52" s="5">
        <f t="shared" si="4"/>
        <v>12069.045599999999</v>
      </c>
      <c r="H52" s="47">
        <v>866.79</v>
      </c>
      <c r="I52" s="5">
        <f t="shared" si="5"/>
        <v>552.909178</v>
      </c>
      <c r="J52" s="6">
        <f t="shared" si="6"/>
        <v>111134.74477799999</v>
      </c>
      <c r="K52" s="15">
        <f t="shared" si="9"/>
        <v>99065.699177999995</v>
      </c>
    </row>
    <row r="53" spans="1:15" ht="13.5" thickBot="1">
      <c r="A53" s="14" t="s">
        <v>2</v>
      </c>
      <c r="B53" s="9" t="s">
        <v>4</v>
      </c>
      <c r="C53" s="27" t="s">
        <v>30</v>
      </c>
      <c r="D53" s="92">
        <v>99537</v>
      </c>
      <c r="E53" s="5">
        <v>0</v>
      </c>
      <c r="F53" s="5">
        <v>0</v>
      </c>
      <c r="G53" s="5">
        <f t="shared" si="4"/>
        <v>12302.7732</v>
      </c>
      <c r="H53" s="47">
        <v>866.79</v>
      </c>
      <c r="I53" s="5">
        <f t="shared" si="5"/>
        <v>563.53281599999991</v>
      </c>
      <c r="J53" s="6">
        <f t="shared" si="6"/>
        <v>113270.096016</v>
      </c>
      <c r="K53" s="15">
        <f t="shared" si="9"/>
        <v>100967.322816</v>
      </c>
    </row>
    <row r="54" spans="1:15" ht="13.5" thickBot="1">
      <c r="A54" s="13" t="s">
        <v>2</v>
      </c>
      <c r="B54" s="4" t="s">
        <v>14</v>
      </c>
      <c r="C54" s="27" t="s">
        <v>30</v>
      </c>
      <c r="D54" s="92">
        <v>99386</v>
      </c>
      <c r="E54" s="5">
        <v>0</v>
      </c>
      <c r="F54" s="5">
        <v>0</v>
      </c>
      <c r="G54" s="5">
        <f t="shared" si="4"/>
        <v>12284.109599999998</v>
      </c>
      <c r="H54" s="47">
        <v>866.79</v>
      </c>
      <c r="I54" s="5">
        <f t="shared" si="5"/>
        <v>562.68449799999996</v>
      </c>
      <c r="J54" s="6">
        <f t="shared" si="6"/>
        <v>113099.58409799999</v>
      </c>
      <c r="K54" s="15">
        <f t="shared" si="9"/>
        <v>100815.474498</v>
      </c>
    </row>
    <row r="55" spans="1:15" ht="13.5" thickBot="1">
      <c r="A55" s="14" t="s">
        <v>2</v>
      </c>
      <c r="B55" s="9" t="s">
        <v>5</v>
      </c>
      <c r="C55" s="27" t="s">
        <v>30</v>
      </c>
      <c r="D55" s="92">
        <v>97338</v>
      </c>
      <c r="E55" s="5">
        <v>0</v>
      </c>
      <c r="F55" s="5">
        <v>0</v>
      </c>
      <c r="G55" s="5">
        <f t="shared" si="4"/>
        <v>12030.976799999999</v>
      </c>
      <c r="H55" s="47">
        <v>866.79</v>
      </c>
      <c r="I55" s="5">
        <f t="shared" si="5"/>
        <v>551.17883400000005</v>
      </c>
      <c r="J55" s="6">
        <f t="shared" si="6"/>
        <v>110786.945634</v>
      </c>
      <c r="K55" s="15">
        <f t="shared" si="9"/>
        <v>98755.968833999999</v>
      </c>
    </row>
    <row r="56" spans="1:15" ht="13.5" thickBot="1">
      <c r="A56" s="50" t="s">
        <v>2</v>
      </c>
      <c r="B56" s="51" t="s">
        <v>31</v>
      </c>
      <c r="C56" s="28" t="s">
        <v>30</v>
      </c>
      <c r="D56" s="95">
        <v>100418</v>
      </c>
      <c r="E56" s="52">
        <v>0</v>
      </c>
      <c r="F56" s="52">
        <v>0</v>
      </c>
      <c r="G56" s="22">
        <f t="shared" si="4"/>
        <v>12411.664799999999</v>
      </c>
      <c r="H56" s="47">
        <v>866.79</v>
      </c>
      <c r="I56" s="22">
        <f t="shared" si="5"/>
        <v>568.48227399999996</v>
      </c>
      <c r="J56" s="32">
        <f t="shared" si="6"/>
        <v>114264.93707399999</v>
      </c>
      <c r="K56" s="23">
        <f t="shared" si="9"/>
        <v>101853.27227399999</v>
      </c>
    </row>
    <row r="57" spans="1:15" ht="13.5" thickBot="1">
      <c r="B57" s="3"/>
      <c r="D57" s="7"/>
      <c r="E57" s="7"/>
      <c r="F57" s="7"/>
      <c r="G57" s="7"/>
      <c r="H57" s="7"/>
      <c r="I57" s="7"/>
      <c r="J57" s="8"/>
    </row>
    <row r="58" spans="1:15" ht="16.5" thickBot="1">
      <c r="A58" s="254" t="s">
        <v>28</v>
      </c>
      <c r="B58" s="274"/>
      <c r="C58" s="274"/>
      <c r="D58" s="274"/>
      <c r="E58" s="274"/>
      <c r="F58" s="274"/>
      <c r="G58" s="274"/>
      <c r="H58" s="274"/>
      <c r="I58" s="274"/>
      <c r="J58" s="275"/>
      <c r="K58" s="1"/>
    </row>
    <row r="59" spans="1:15" ht="13.5" thickBot="1">
      <c r="A59" s="249" t="s">
        <v>15</v>
      </c>
      <c r="B59" s="250"/>
      <c r="C59" s="40" t="s">
        <v>8</v>
      </c>
      <c r="D59" s="40" t="s">
        <v>0</v>
      </c>
      <c r="E59" s="40" t="s">
        <v>75</v>
      </c>
      <c r="F59" s="40" t="s">
        <v>16</v>
      </c>
      <c r="G59" s="40" t="s">
        <v>141</v>
      </c>
      <c r="H59" s="40" t="s">
        <v>18</v>
      </c>
      <c r="I59" s="40" t="s">
        <v>17</v>
      </c>
      <c r="J59" s="39" t="s">
        <v>1</v>
      </c>
      <c r="K59" s="41" t="s">
        <v>74</v>
      </c>
    </row>
    <row r="60" spans="1:15" ht="13.5" thickBot="1">
      <c r="A60" s="54" t="s">
        <v>33</v>
      </c>
      <c r="B60" s="55" t="s">
        <v>91</v>
      </c>
      <c r="C60" s="35">
        <v>0.92</v>
      </c>
      <c r="D60" s="96">
        <v>101427</v>
      </c>
      <c r="E60" s="56">
        <v>0</v>
      </c>
      <c r="F60" s="36">
        <v>1400</v>
      </c>
      <c r="G60" s="36">
        <f t="shared" ref="G60:G69" si="10">(D60-E60-F60)*12.36%</f>
        <v>12363.337199999998</v>
      </c>
      <c r="H60" s="47">
        <v>866.79</v>
      </c>
      <c r="I60" s="36">
        <f t="shared" ref="I60:I69" si="11">(D60-E60-F60+G60+H60)*0.5%</f>
        <v>566.28563599999995</v>
      </c>
      <c r="J60" s="37">
        <f t="shared" ref="J60:J69" si="12">D60-E60-F60+G60+H60+I60</f>
        <v>113823.41283599999</v>
      </c>
      <c r="K60" s="38">
        <f t="shared" ref="K60:K69" si="13">J60-G60</f>
        <v>101460.07563599999</v>
      </c>
      <c r="M60" s="124"/>
      <c r="N60" s="185"/>
      <c r="O60" s="77"/>
    </row>
    <row r="61" spans="1:15" ht="13.5" thickBot="1">
      <c r="A61" s="24" t="s">
        <v>33</v>
      </c>
      <c r="B61" s="18" t="s">
        <v>90</v>
      </c>
      <c r="C61" s="27">
        <v>2</v>
      </c>
      <c r="D61" s="97">
        <v>101427</v>
      </c>
      <c r="E61" s="17">
        <v>0</v>
      </c>
      <c r="F61" s="5">
        <v>1400</v>
      </c>
      <c r="G61" s="5">
        <f t="shared" si="10"/>
        <v>12363.337199999998</v>
      </c>
      <c r="H61" s="47">
        <v>866.79</v>
      </c>
      <c r="I61" s="5">
        <f t="shared" si="11"/>
        <v>566.28563599999995</v>
      </c>
      <c r="J61" s="6">
        <f t="shared" si="12"/>
        <v>113823.41283599999</v>
      </c>
      <c r="K61" s="15">
        <f>J61-G61</f>
        <v>101460.07563599999</v>
      </c>
      <c r="M61" s="124"/>
      <c r="N61" s="185"/>
      <c r="O61" s="77"/>
    </row>
    <row r="62" spans="1:15" ht="13.5" thickBot="1">
      <c r="A62" s="24" t="s">
        <v>33</v>
      </c>
      <c r="B62" s="18" t="s">
        <v>158</v>
      </c>
      <c r="C62" s="27">
        <v>2</v>
      </c>
      <c r="D62" s="97">
        <v>101925</v>
      </c>
      <c r="E62" s="17">
        <v>0</v>
      </c>
      <c r="F62" s="5">
        <v>1400</v>
      </c>
      <c r="G62" s="5">
        <f t="shared" si="10"/>
        <v>12424.89</v>
      </c>
      <c r="H62" s="47">
        <v>866.79</v>
      </c>
      <c r="I62" s="5">
        <f t="shared" si="11"/>
        <v>569.08339999999998</v>
      </c>
      <c r="J62" s="6">
        <f t="shared" si="12"/>
        <v>114385.7634</v>
      </c>
      <c r="K62" s="15">
        <f>J62-G62</f>
        <v>101960.8734</v>
      </c>
      <c r="M62" s="124"/>
      <c r="N62" s="185"/>
      <c r="O62" s="77"/>
    </row>
    <row r="63" spans="1:15" ht="13.5" thickBot="1">
      <c r="A63" s="24" t="s">
        <v>82</v>
      </c>
      <c r="B63" s="18" t="s">
        <v>13</v>
      </c>
      <c r="C63" s="27">
        <v>4.2</v>
      </c>
      <c r="D63" s="97">
        <v>101029</v>
      </c>
      <c r="E63" s="17">
        <v>0</v>
      </c>
      <c r="F63" s="5">
        <v>1400</v>
      </c>
      <c r="G63" s="5">
        <f t="shared" si="10"/>
        <v>12314.144399999999</v>
      </c>
      <c r="H63" s="47">
        <v>866.79</v>
      </c>
      <c r="I63" s="5">
        <f t="shared" si="11"/>
        <v>564.04967199999999</v>
      </c>
      <c r="J63" s="6">
        <f t="shared" si="12"/>
        <v>113373.98407199999</v>
      </c>
      <c r="K63" s="15">
        <f t="shared" si="13"/>
        <v>101059.83967199999</v>
      </c>
      <c r="M63" s="124"/>
      <c r="N63" s="185"/>
      <c r="O63" s="77"/>
    </row>
    <row r="64" spans="1:15" ht="13.5" thickBot="1">
      <c r="A64" s="24" t="s">
        <v>40</v>
      </c>
      <c r="B64" s="18" t="s">
        <v>39</v>
      </c>
      <c r="C64" s="27">
        <v>6.5</v>
      </c>
      <c r="D64" s="97">
        <v>102920</v>
      </c>
      <c r="E64" s="17">
        <v>0</v>
      </c>
      <c r="F64" s="5">
        <v>1400</v>
      </c>
      <c r="G64" s="5">
        <f t="shared" si="10"/>
        <v>12547.871999999999</v>
      </c>
      <c r="H64" s="47">
        <v>866.79</v>
      </c>
      <c r="I64" s="5">
        <f t="shared" si="11"/>
        <v>574.67331000000001</v>
      </c>
      <c r="J64" s="6">
        <f t="shared" si="12"/>
        <v>115509.33530999999</v>
      </c>
      <c r="K64" s="15">
        <f t="shared" si="13"/>
        <v>102961.46330999999</v>
      </c>
      <c r="M64" s="124"/>
      <c r="N64" s="185"/>
      <c r="O64" s="77"/>
    </row>
    <row r="65" spans="1:15" ht="13.5" thickBot="1">
      <c r="A65" s="24" t="s">
        <v>88</v>
      </c>
      <c r="B65" s="18" t="s">
        <v>87</v>
      </c>
      <c r="C65" s="27">
        <v>30</v>
      </c>
      <c r="D65" s="97">
        <v>103626</v>
      </c>
      <c r="E65" s="17">
        <v>0</v>
      </c>
      <c r="F65" s="5">
        <v>1400</v>
      </c>
      <c r="G65" s="5">
        <f t="shared" si="10"/>
        <v>12635.133599999999</v>
      </c>
      <c r="H65" s="47">
        <v>866.79</v>
      </c>
      <c r="I65" s="5">
        <f t="shared" si="11"/>
        <v>578.63961800000004</v>
      </c>
      <c r="J65" s="6">
        <f t="shared" si="12"/>
        <v>116306.563218</v>
      </c>
      <c r="K65" s="15">
        <f>J65-G65</f>
        <v>103671.42961799999</v>
      </c>
      <c r="M65" s="124"/>
      <c r="N65" s="185"/>
      <c r="O65" s="77"/>
    </row>
    <row r="66" spans="1:15" ht="13.5" thickBot="1">
      <c r="A66" s="24" t="s">
        <v>81</v>
      </c>
      <c r="B66" s="18" t="s">
        <v>80</v>
      </c>
      <c r="C66" s="27">
        <v>50</v>
      </c>
      <c r="D66" s="97">
        <v>103925</v>
      </c>
      <c r="E66" s="17">
        <v>0</v>
      </c>
      <c r="F66" s="5">
        <v>1400</v>
      </c>
      <c r="G66" s="5">
        <f t="shared" si="10"/>
        <v>12672.089999999998</v>
      </c>
      <c r="H66" s="47">
        <v>866.79</v>
      </c>
      <c r="I66" s="5">
        <f t="shared" si="11"/>
        <v>580.31939999999997</v>
      </c>
      <c r="J66" s="6">
        <f t="shared" si="12"/>
        <v>116644.19939999998</v>
      </c>
      <c r="K66" s="15">
        <f t="shared" si="13"/>
        <v>103972.10939999999</v>
      </c>
      <c r="M66" s="124"/>
      <c r="N66" s="185"/>
      <c r="O66" s="77"/>
    </row>
    <row r="67" spans="1:15" ht="13.5" thickBot="1">
      <c r="A67" s="24" t="s">
        <v>2</v>
      </c>
      <c r="B67" s="18" t="s">
        <v>32</v>
      </c>
      <c r="C67" s="27" t="s">
        <v>30</v>
      </c>
      <c r="D67" s="97">
        <v>96551</v>
      </c>
      <c r="E67" s="17">
        <v>0</v>
      </c>
      <c r="F67" s="17">
        <v>0</v>
      </c>
      <c r="G67" s="5">
        <f t="shared" si="10"/>
        <v>11933.703599999999</v>
      </c>
      <c r="H67" s="47">
        <v>866.79</v>
      </c>
      <c r="I67" s="5">
        <f t="shared" si="11"/>
        <v>546.7574679999999</v>
      </c>
      <c r="J67" s="6">
        <f t="shared" si="12"/>
        <v>109898.25106799998</v>
      </c>
      <c r="K67" s="15">
        <f t="shared" si="13"/>
        <v>97964.54746799999</v>
      </c>
      <c r="M67" s="124"/>
      <c r="N67" s="185"/>
      <c r="O67" s="77"/>
    </row>
    <row r="68" spans="1:15" ht="13.5" thickBot="1">
      <c r="A68" s="24" t="s">
        <v>2</v>
      </c>
      <c r="B68" s="18" t="s">
        <v>34</v>
      </c>
      <c r="C68" s="27" t="s">
        <v>30</v>
      </c>
      <c r="D68" s="97">
        <v>97248</v>
      </c>
      <c r="E68" s="17">
        <v>0</v>
      </c>
      <c r="F68" s="17">
        <v>0</v>
      </c>
      <c r="G68" s="5">
        <f t="shared" si="10"/>
        <v>12019.852799999999</v>
      </c>
      <c r="H68" s="47">
        <v>866.79</v>
      </c>
      <c r="I68" s="5">
        <f t="shared" si="11"/>
        <v>550.67321399999992</v>
      </c>
      <c r="J68" s="6">
        <f t="shared" si="12"/>
        <v>110685.31601399998</v>
      </c>
      <c r="K68" s="15">
        <f t="shared" si="13"/>
        <v>98665.463213999989</v>
      </c>
      <c r="M68" s="124"/>
      <c r="N68" s="185"/>
      <c r="O68" s="77"/>
    </row>
    <row r="69" spans="1:15" ht="13.5" thickBot="1">
      <c r="A69" s="53" t="s">
        <v>2</v>
      </c>
      <c r="B69" s="25" t="s">
        <v>35</v>
      </c>
      <c r="C69" s="28" t="s">
        <v>30</v>
      </c>
      <c r="D69" s="98">
        <v>97696</v>
      </c>
      <c r="E69" s="26">
        <v>0</v>
      </c>
      <c r="F69" s="26">
        <v>0</v>
      </c>
      <c r="G69" s="22">
        <f t="shared" si="10"/>
        <v>12075.225599999998</v>
      </c>
      <c r="H69" s="47">
        <v>866.79</v>
      </c>
      <c r="I69" s="22">
        <f t="shared" si="11"/>
        <v>553.19007799999997</v>
      </c>
      <c r="J69" s="32">
        <f t="shared" si="12"/>
        <v>111191.205678</v>
      </c>
      <c r="K69" s="23">
        <f t="shared" si="13"/>
        <v>99115.980077999993</v>
      </c>
      <c r="M69" s="124"/>
      <c r="N69" s="185"/>
      <c r="O69" s="77"/>
    </row>
    <row r="70" spans="1:15">
      <c r="M70" s="77"/>
      <c r="N70" s="77"/>
      <c r="O70" s="77"/>
    </row>
    <row r="71" spans="1:15" ht="13.5">
      <c r="A71" s="57"/>
      <c r="M71" s="77"/>
      <c r="N71" s="77"/>
      <c r="O71" s="77"/>
    </row>
    <row r="72" spans="1:15">
      <c r="M72" s="77"/>
      <c r="N72" s="77"/>
      <c r="O72" s="77"/>
    </row>
  </sheetData>
  <mergeCells count="15">
    <mergeCell ref="L9:N10"/>
    <mergeCell ref="L32:N33"/>
    <mergeCell ref="A9:K9"/>
    <mergeCell ref="A10:I10"/>
    <mergeCell ref="A11:B11"/>
    <mergeCell ref="A59:B59"/>
    <mergeCell ref="A31:J31"/>
    <mergeCell ref="A32:B32"/>
    <mergeCell ref="A58:J58"/>
    <mergeCell ref="B5:K5"/>
    <mergeCell ref="A6:K6"/>
    <mergeCell ref="A2:L2"/>
    <mergeCell ref="A1:K1"/>
    <mergeCell ref="B3:K3"/>
    <mergeCell ref="B4:K4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50" orientation="landscape" horizontalDpi="4294967293" r:id="rId1"/>
  <headerFooter alignWithMargins="0"/>
  <ignoredErrors>
    <ignoredError sqref="B33 B3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J14" sqref="J14"/>
    </sheetView>
  </sheetViews>
  <sheetFormatPr defaultRowHeight="12.75"/>
  <cols>
    <col min="1" max="1" width="11.85546875" style="186" customWidth="1"/>
    <col min="2" max="2" width="17.7109375" style="186" customWidth="1"/>
    <col min="3" max="3" width="6.28515625" style="186" bestFit="1" customWidth="1"/>
    <col min="4" max="5" width="11.42578125" style="186" customWidth="1"/>
    <col min="6" max="6" width="9.28515625" style="186" customWidth="1"/>
    <col min="7" max="7" width="18.85546875" style="186" bestFit="1" customWidth="1"/>
    <col min="8" max="16384" width="9.140625" style="186"/>
  </cols>
  <sheetData>
    <row r="1" spans="1:8" customFormat="1" ht="23.25">
      <c r="A1" s="231" t="s">
        <v>110</v>
      </c>
      <c r="B1" s="232"/>
      <c r="C1" s="232"/>
      <c r="D1" s="232"/>
      <c r="E1" s="232"/>
      <c r="F1" s="232"/>
      <c r="G1" s="232"/>
      <c r="H1" s="232"/>
    </row>
    <row r="2" spans="1:8" customFormat="1" ht="16.5">
      <c r="A2" s="214" t="s">
        <v>105</v>
      </c>
      <c r="B2" s="85"/>
      <c r="C2" s="85"/>
      <c r="D2" s="85"/>
      <c r="E2" s="85"/>
      <c r="F2" s="85"/>
      <c r="G2" s="85"/>
      <c r="H2" s="85"/>
    </row>
    <row r="3" spans="1:8" s="188" customFormat="1">
      <c r="A3" s="277" t="s">
        <v>106</v>
      </c>
      <c r="B3" s="277"/>
      <c r="C3" s="277"/>
      <c r="D3" s="277"/>
      <c r="E3" s="277"/>
      <c r="F3" s="277"/>
      <c r="G3" s="277"/>
      <c r="H3" s="187"/>
    </row>
    <row r="4" spans="1:8" s="188" customFormat="1">
      <c r="A4" s="277" t="s">
        <v>107</v>
      </c>
      <c r="B4" s="277"/>
      <c r="C4" s="277"/>
      <c r="D4" s="277"/>
      <c r="E4" s="277"/>
      <c r="F4" s="277"/>
      <c r="G4" s="277"/>
      <c r="H4" s="187"/>
    </row>
    <row r="5" spans="1:8" s="188" customFormat="1">
      <c r="A5" s="277" t="s">
        <v>108</v>
      </c>
      <c r="B5" s="277"/>
      <c r="C5" s="277"/>
      <c r="D5" s="277"/>
      <c r="E5" s="277"/>
      <c r="F5" s="277"/>
      <c r="G5" s="277"/>
      <c r="H5" s="187"/>
    </row>
    <row r="6" spans="1:8" ht="15">
      <c r="A6" s="278" t="s">
        <v>109</v>
      </c>
      <c r="B6" s="278"/>
      <c r="C6" s="278"/>
      <c r="D6" s="278"/>
      <c r="E6" s="278"/>
      <c r="F6" s="278"/>
      <c r="G6" s="278"/>
      <c r="H6" s="278"/>
    </row>
    <row r="7" spans="1:8" ht="15.75" thickBot="1">
      <c r="A7" s="189"/>
      <c r="B7" s="189"/>
      <c r="C7" s="189"/>
      <c r="D7" s="189"/>
      <c r="E7" s="189"/>
      <c r="F7" s="189"/>
      <c r="G7" s="189"/>
      <c r="H7" s="189"/>
    </row>
    <row r="8" spans="1:8" ht="13.5" thickBot="1">
      <c r="A8" s="190" t="s">
        <v>205</v>
      </c>
      <c r="B8" s="191"/>
      <c r="C8" s="191"/>
      <c r="D8" s="191"/>
      <c r="E8" s="191"/>
      <c r="F8" s="191"/>
      <c r="G8" s="191"/>
      <c r="H8" s="192"/>
    </row>
    <row r="9" spans="1:8" ht="13.5" thickBot="1">
      <c r="A9" s="279" t="s">
        <v>29</v>
      </c>
      <c r="B9" s="280"/>
      <c r="C9" s="280"/>
      <c r="D9" s="280"/>
      <c r="E9" s="280"/>
      <c r="F9" s="280"/>
      <c r="G9" s="281"/>
    </row>
    <row r="10" spans="1:8" ht="13.5" thickBot="1">
      <c r="A10" s="282" t="s">
        <v>15</v>
      </c>
      <c r="B10" s="283"/>
      <c r="C10" s="193" t="s">
        <v>8</v>
      </c>
      <c r="D10" s="140" t="s">
        <v>0</v>
      </c>
      <c r="E10" s="140" t="s">
        <v>176</v>
      </c>
      <c r="F10" s="140" t="s">
        <v>175</v>
      </c>
      <c r="G10" s="141" t="s">
        <v>1</v>
      </c>
    </row>
    <row r="11" spans="1:8">
      <c r="A11" s="44" t="s">
        <v>198</v>
      </c>
      <c r="B11" s="34" t="s">
        <v>130</v>
      </c>
      <c r="C11" s="35">
        <v>11</v>
      </c>
      <c r="D11" s="94">
        <v>94455</v>
      </c>
      <c r="E11" s="94">
        <f>D11+D11*12.36%</f>
        <v>106129.63800000001</v>
      </c>
      <c r="F11" s="94">
        <f>E11*5%</f>
        <v>5306.4819000000007</v>
      </c>
      <c r="G11" s="225">
        <f>E11+F11</f>
        <v>111436.11990000001</v>
      </c>
    </row>
    <row r="12" spans="1:8">
      <c r="A12" s="13" t="s">
        <v>198</v>
      </c>
      <c r="B12" s="4" t="s">
        <v>126</v>
      </c>
      <c r="C12" s="27" t="s">
        <v>129</v>
      </c>
      <c r="D12" s="92">
        <v>93555</v>
      </c>
      <c r="E12" s="94">
        <f t="shared" ref="E12:E28" si="0">D12+D12*12.36%</f>
        <v>105118.398</v>
      </c>
      <c r="F12" s="94">
        <f t="shared" ref="F12:F28" si="1">E12*5%</f>
        <v>5255.9199000000008</v>
      </c>
      <c r="G12" s="225">
        <f t="shared" ref="G12:G28" si="2">E12+F12</f>
        <v>110374.31789999999</v>
      </c>
    </row>
    <row r="13" spans="1:8">
      <c r="A13" s="13" t="s">
        <v>198</v>
      </c>
      <c r="B13" s="4" t="s">
        <v>22</v>
      </c>
      <c r="C13" s="27">
        <v>6</v>
      </c>
      <c r="D13" s="92">
        <v>95455</v>
      </c>
      <c r="E13" s="94">
        <f t="shared" si="0"/>
        <v>107253.238</v>
      </c>
      <c r="F13" s="94">
        <f t="shared" si="1"/>
        <v>5362.6619000000001</v>
      </c>
      <c r="G13" s="225">
        <f t="shared" si="2"/>
        <v>112615.8999</v>
      </c>
    </row>
    <row r="14" spans="1:8">
      <c r="A14" s="13" t="s">
        <v>198</v>
      </c>
      <c r="B14" s="4" t="s">
        <v>23</v>
      </c>
      <c r="C14" s="27">
        <v>3</v>
      </c>
      <c r="D14" s="92">
        <v>95455</v>
      </c>
      <c r="E14" s="94">
        <f t="shared" si="0"/>
        <v>107253.238</v>
      </c>
      <c r="F14" s="94">
        <f t="shared" si="1"/>
        <v>5362.6619000000001</v>
      </c>
      <c r="G14" s="225">
        <f t="shared" si="2"/>
        <v>112615.8999</v>
      </c>
    </row>
    <row r="15" spans="1:8">
      <c r="A15" s="13" t="s">
        <v>7</v>
      </c>
      <c r="B15" s="4" t="s">
        <v>19</v>
      </c>
      <c r="C15" s="27">
        <v>3</v>
      </c>
      <c r="D15" s="92">
        <v>96605</v>
      </c>
      <c r="E15" s="94">
        <f t="shared" si="0"/>
        <v>108545.378</v>
      </c>
      <c r="F15" s="94">
        <f t="shared" si="1"/>
        <v>5427.2689</v>
      </c>
      <c r="G15" s="225">
        <f t="shared" si="2"/>
        <v>113972.64689999999</v>
      </c>
    </row>
    <row r="16" spans="1:8">
      <c r="A16" s="13" t="s">
        <v>20</v>
      </c>
      <c r="B16" s="4" t="s">
        <v>21</v>
      </c>
      <c r="C16" s="27">
        <v>11</v>
      </c>
      <c r="D16" s="92">
        <v>98055</v>
      </c>
      <c r="E16" s="94">
        <f t="shared" si="0"/>
        <v>110174.598</v>
      </c>
      <c r="F16" s="94">
        <f t="shared" si="1"/>
        <v>5508.7299000000003</v>
      </c>
      <c r="G16" s="225">
        <f t="shared" si="2"/>
        <v>115683.3279</v>
      </c>
    </row>
    <row r="17" spans="1:7">
      <c r="A17" s="13" t="s">
        <v>199</v>
      </c>
      <c r="B17" s="4" t="s">
        <v>89</v>
      </c>
      <c r="C17" s="27">
        <v>12</v>
      </c>
      <c r="D17" s="92">
        <v>101605</v>
      </c>
      <c r="E17" s="94">
        <f t="shared" si="0"/>
        <v>114163.378</v>
      </c>
      <c r="F17" s="94">
        <f t="shared" si="1"/>
        <v>5708.1689000000006</v>
      </c>
      <c r="G17" s="225">
        <f t="shared" si="2"/>
        <v>119871.5469</v>
      </c>
    </row>
    <row r="18" spans="1:7">
      <c r="A18" s="13" t="s">
        <v>123</v>
      </c>
      <c r="B18" s="4" t="s">
        <v>124</v>
      </c>
      <c r="C18" s="27"/>
      <c r="D18" s="92">
        <v>98405</v>
      </c>
      <c r="E18" s="94">
        <f t="shared" si="0"/>
        <v>110567.85799999999</v>
      </c>
      <c r="F18" s="94">
        <f t="shared" si="1"/>
        <v>5528.3928999999998</v>
      </c>
      <c r="G18" s="225">
        <f t="shared" si="2"/>
        <v>116096.2509</v>
      </c>
    </row>
    <row r="19" spans="1:7">
      <c r="A19" s="13" t="s">
        <v>199</v>
      </c>
      <c r="B19" s="4" t="s">
        <v>132</v>
      </c>
      <c r="C19" s="27">
        <v>12</v>
      </c>
      <c r="D19" s="92">
        <v>98975</v>
      </c>
      <c r="E19" s="94">
        <f t="shared" si="0"/>
        <v>111208.31</v>
      </c>
      <c r="F19" s="94">
        <f t="shared" si="1"/>
        <v>5560.4155000000001</v>
      </c>
      <c r="G19" s="225">
        <f t="shared" si="2"/>
        <v>116768.7255</v>
      </c>
    </row>
    <row r="20" spans="1:7">
      <c r="A20" s="13" t="s">
        <v>133</v>
      </c>
      <c r="B20" s="4" t="s">
        <v>134</v>
      </c>
      <c r="C20" s="27">
        <v>12</v>
      </c>
      <c r="D20" s="92">
        <v>99355</v>
      </c>
      <c r="E20" s="94">
        <f t="shared" si="0"/>
        <v>111635.27799999999</v>
      </c>
      <c r="F20" s="94">
        <f t="shared" si="1"/>
        <v>5581.7638999999999</v>
      </c>
      <c r="G20" s="225">
        <f t="shared" si="2"/>
        <v>117217.0419</v>
      </c>
    </row>
    <row r="21" spans="1:7">
      <c r="A21" s="13" t="s">
        <v>133</v>
      </c>
      <c r="B21" s="166" t="s">
        <v>196</v>
      </c>
      <c r="C21" s="27">
        <v>10</v>
      </c>
      <c r="D21" s="92">
        <v>100655</v>
      </c>
      <c r="E21" s="94">
        <f t="shared" si="0"/>
        <v>113095.958</v>
      </c>
      <c r="F21" s="94">
        <f t="shared" si="1"/>
        <v>5654.7979000000005</v>
      </c>
      <c r="G21" s="225">
        <f t="shared" si="2"/>
        <v>118750.7559</v>
      </c>
    </row>
    <row r="22" spans="1:7">
      <c r="A22" s="13" t="s">
        <v>133</v>
      </c>
      <c r="B22" s="4" t="s">
        <v>122</v>
      </c>
      <c r="C22" s="27">
        <v>1.9</v>
      </c>
      <c r="D22" s="92">
        <v>102455</v>
      </c>
      <c r="E22" s="94">
        <f t="shared" si="0"/>
        <v>115118.43799999999</v>
      </c>
      <c r="F22" s="94">
        <f t="shared" si="1"/>
        <v>5755.9219000000003</v>
      </c>
      <c r="G22" s="225">
        <f t="shared" si="2"/>
        <v>120874.3599</v>
      </c>
    </row>
    <row r="23" spans="1:7">
      <c r="A23" s="13" t="s">
        <v>133</v>
      </c>
      <c r="B23" s="4" t="s">
        <v>104</v>
      </c>
      <c r="C23" s="27">
        <v>3</v>
      </c>
      <c r="D23" s="92">
        <v>98855</v>
      </c>
      <c r="E23" s="94">
        <f t="shared" si="0"/>
        <v>111073.478</v>
      </c>
      <c r="F23" s="94">
        <f t="shared" si="1"/>
        <v>5553.6739000000007</v>
      </c>
      <c r="G23" s="225">
        <f t="shared" si="2"/>
        <v>116627.1519</v>
      </c>
    </row>
    <row r="24" spans="1:7">
      <c r="A24" s="13" t="s">
        <v>133</v>
      </c>
      <c r="B24" s="4" t="s">
        <v>113</v>
      </c>
      <c r="C24" s="27">
        <v>8</v>
      </c>
      <c r="D24" s="92">
        <v>103405</v>
      </c>
      <c r="E24" s="94">
        <f t="shared" si="0"/>
        <v>116185.85799999999</v>
      </c>
      <c r="F24" s="94">
        <f t="shared" si="1"/>
        <v>5809.2929000000004</v>
      </c>
      <c r="G24" s="225">
        <f t="shared" si="2"/>
        <v>121995.15089999999</v>
      </c>
    </row>
    <row r="25" spans="1:7">
      <c r="A25" s="13" t="s">
        <v>133</v>
      </c>
      <c r="B25" s="4" t="s">
        <v>131</v>
      </c>
      <c r="C25" s="27"/>
      <c r="D25" s="92">
        <v>99105</v>
      </c>
      <c r="E25" s="94">
        <f t="shared" si="0"/>
        <v>111354.378</v>
      </c>
      <c r="F25" s="94">
        <f t="shared" si="1"/>
        <v>5567.7188999999998</v>
      </c>
      <c r="G25" s="225">
        <f t="shared" si="2"/>
        <v>116922.0969</v>
      </c>
    </row>
    <row r="26" spans="1:7">
      <c r="A26" s="13" t="s">
        <v>125</v>
      </c>
      <c r="B26" s="4" t="s">
        <v>127</v>
      </c>
      <c r="C26" s="27" t="s">
        <v>128</v>
      </c>
      <c r="D26" s="92">
        <v>97355</v>
      </c>
      <c r="E26" s="94">
        <f t="shared" si="0"/>
        <v>109388.07799999999</v>
      </c>
      <c r="F26" s="94">
        <f t="shared" si="1"/>
        <v>5469.4039000000002</v>
      </c>
      <c r="G26" s="225">
        <f t="shared" si="2"/>
        <v>114857.4819</v>
      </c>
    </row>
    <row r="27" spans="1:7">
      <c r="A27" s="13" t="s">
        <v>2</v>
      </c>
      <c r="B27" s="4" t="s">
        <v>94</v>
      </c>
      <c r="C27" s="27" t="s">
        <v>30</v>
      </c>
      <c r="D27" s="92">
        <v>89655</v>
      </c>
      <c r="E27" s="94">
        <f t="shared" si="0"/>
        <v>100736.35799999999</v>
      </c>
      <c r="F27" s="94">
        <f t="shared" si="1"/>
        <v>5036.8179</v>
      </c>
      <c r="G27" s="225">
        <f t="shared" si="2"/>
        <v>105773.17589999999</v>
      </c>
    </row>
    <row r="28" spans="1:7" ht="13.5" thickBot="1">
      <c r="A28" s="20" t="s">
        <v>2</v>
      </c>
      <c r="B28" s="21" t="s">
        <v>95</v>
      </c>
      <c r="C28" s="28" t="s">
        <v>30</v>
      </c>
      <c r="D28" s="95">
        <v>89655</v>
      </c>
      <c r="E28" s="95">
        <f t="shared" si="0"/>
        <v>100736.35799999999</v>
      </c>
      <c r="F28" s="95">
        <f t="shared" si="1"/>
        <v>5036.8179</v>
      </c>
      <c r="G28" s="226">
        <f t="shared" si="2"/>
        <v>105773.17589999999</v>
      </c>
    </row>
    <row r="29" spans="1:7" ht="13.5" thickBot="1">
      <c r="B29" s="199"/>
      <c r="D29" s="196"/>
      <c r="E29" s="196"/>
      <c r="F29" s="196"/>
      <c r="G29" s="196"/>
    </row>
    <row r="30" spans="1:7" ht="13.5" thickBot="1">
      <c r="A30" s="284" t="s">
        <v>24</v>
      </c>
      <c r="B30" s="285"/>
      <c r="C30" s="285"/>
      <c r="D30" s="285"/>
      <c r="E30" s="285"/>
      <c r="F30" s="285"/>
      <c r="G30" s="286"/>
    </row>
    <row r="31" spans="1:7" ht="13.5" thickBot="1">
      <c r="A31" s="279" t="s">
        <v>15</v>
      </c>
      <c r="B31" s="287"/>
      <c r="C31" s="200" t="s">
        <v>8</v>
      </c>
      <c r="D31" s="59" t="s">
        <v>0</v>
      </c>
      <c r="E31" s="59" t="s">
        <v>176</v>
      </c>
      <c r="F31" s="59" t="s">
        <v>175</v>
      </c>
      <c r="G31" s="60" t="s">
        <v>1</v>
      </c>
    </row>
    <row r="32" spans="1:7">
      <c r="A32" s="44" t="s">
        <v>7</v>
      </c>
      <c r="B32" s="45" t="s">
        <v>25</v>
      </c>
      <c r="C32" s="46">
        <v>0.9</v>
      </c>
      <c r="D32" s="104">
        <v>100710</v>
      </c>
      <c r="E32" s="94">
        <f t="shared" ref="E32:E55" si="3">D32+D32*12.36%</f>
        <v>113157.75599999999</v>
      </c>
      <c r="F32" s="194">
        <f t="shared" ref="F32:F55" si="4">E32*5%</f>
        <v>5657.8878000000004</v>
      </c>
      <c r="G32" s="195">
        <f t="shared" ref="G32:G55" si="5">E32+F32</f>
        <v>118815.64379999999</v>
      </c>
    </row>
    <row r="33" spans="1:7">
      <c r="A33" s="71" t="s">
        <v>136</v>
      </c>
      <c r="B33" s="34" t="s">
        <v>135</v>
      </c>
      <c r="C33" s="35">
        <v>1</v>
      </c>
      <c r="D33" s="94">
        <v>102410</v>
      </c>
      <c r="E33" s="94">
        <f t="shared" si="3"/>
        <v>115067.876</v>
      </c>
      <c r="F33" s="194">
        <f t="shared" si="4"/>
        <v>5753.3938000000007</v>
      </c>
      <c r="G33" s="195">
        <f t="shared" si="5"/>
        <v>120821.26980000001</v>
      </c>
    </row>
    <row r="34" spans="1:7">
      <c r="A34" s="201" t="s">
        <v>139</v>
      </c>
      <c r="B34" s="34" t="s">
        <v>137</v>
      </c>
      <c r="C34" s="35">
        <v>1.2</v>
      </c>
      <c r="D34" s="94">
        <v>101160</v>
      </c>
      <c r="E34" s="94">
        <f t="shared" si="3"/>
        <v>113663.376</v>
      </c>
      <c r="F34" s="194">
        <f t="shared" si="4"/>
        <v>5683.1688000000004</v>
      </c>
      <c r="G34" s="195">
        <f t="shared" si="5"/>
        <v>119346.5448</v>
      </c>
    </row>
    <row r="35" spans="1:7">
      <c r="A35" s="201" t="s">
        <v>6</v>
      </c>
      <c r="B35" s="201" t="s">
        <v>12</v>
      </c>
      <c r="C35" s="27">
        <v>8</v>
      </c>
      <c r="D35" s="94">
        <v>101660</v>
      </c>
      <c r="E35" s="94">
        <f t="shared" si="3"/>
        <v>114225.17600000001</v>
      </c>
      <c r="F35" s="194">
        <f t="shared" si="4"/>
        <v>5711.2588000000005</v>
      </c>
      <c r="G35" s="195">
        <f t="shared" si="5"/>
        <v>119936.4348</v>
      </c>
    </row>
    <row r="36" spans="1:7">
      <c r="A36" s="202" t="s">
        <v>6</v>
      </c>
      <c r="B36" s="201" t="s">
        <v>140</v>
      </c>
      <c r="C36" s="27">
        <v>8</v>
      </c>
      <c r="D36" s="94">
        <v>103160</v>
      </c>
      <c r="E36" s="94">
        <f t="shared" si="3"/>
        <v>115910.576</v>
      </c>
      <c r="F36" s="194">
        <f t="shared" si="4"/>
        <v>5795.5288</v>
      </c>
      <c r="G36" s="195">
        <f t="shared" si="5"/>
        <v>121706.1048</v>
      </c>
    </row>
    <row r="37" spans="1:7">
      <c r="A37" s="203" t="s">
        <v>26</v>
      </c>
      <c r="B37" s="201" t="s">
        <v>27</v>
      </c>
      <c r="C37" s="27">
        <v>8</v>
      </c>
      <c r="D37" s="94">
        <v>98950</v>
      </c>
      <c r="E37" s="94">
        <f t="shared" si="3"/>
        <v>111180.22</v>
      </c>
      <c r="F37" s="194">
        <f t="shared" si="4"/>
        <v>5559.0110000000004</v>
      </c>
      <c r="G37" s="195">
        <f t="shared" si="5"/>
        <v>116739.231</v>
      </c>
    </row>
    <row r="38" spans="1:7">
      <c r="A38" s="203" t="s">
        <v>26</v>
      </c>
      <c r="B38" s="201" t="s">
        <v>112</v>
      </c>
      <c r="C38" s="27">
        <v>18</v>
      </c>
      <c r="D38" s="94">
        <v>101160</v>
      </c>
      <c r="E38" s="94">
        <f t="shared" si="3"/>
        <v>113663.376</v>
      </c>
      <c r="F38" s="194">
        <f t="shared" si="4"/>
        <v>5683.1688000000004</v>
      </c>
      <c r="G38" s="195">
        <f t="shared" si="5"/>
        <v>119346.5448</v>
      </c>
    </row>
    <row r="39" spans="1:7">
      <c r="A39" s="203" t="s">
        <v>10</v>
      </c>
      <c r="B39" s="201" t="s">
        <v>9</v>
      </c>
      <c r="C39" s="27">
        <v>1.2</v>
      </c>
      <c r="D39" s="94">
        <v>101440</v>
      </c>
      <c r="E39" s="94">
        <f t="shared" si="3"/>
        <v>113977.984</v>
      </c>
      <c r="F39" s="194">
        <f t="shared" si="4"/>
        <v>5698.8991999999998</v>
      </c>
      <c r="G39" s="195">
        <f t="shared" si="5"/>
        <v>119676.8832</v>
      </c>
    </row>
    <row r="40" spans="1:7">
      <c r="A40" s="203" t="s">
        <v>78</v>
      </c>
      <c r="B40" s="201" t="s">
        <v>76</v>
      </c>
      <c r="C40" s="27">
        <v>0.35</v>
      </c>
      <c r="D40" s="94">
        <v>106700</v>
      </c>
      <c r="E40" s="94">
        <f t="shared" si="3"/>
        <v>119888.12</v>
      </c>
      <c r="F40" s="194">
        <f t="shared" si="4"/>
        <v>5994.4059999999999</v>
      </c>
      <c r="G40" s="195">
        <f t="shared" si="5"/>
        <v>125882.526</v>
      </c>
    </row>
    <row r="41" spans="1:7">
      <c r="A41" s="203" t="s">
        <v>79</v>
      </c>
      <c r="B41" s="4" t="s">
        <v>77</v>
      </c>
      <c r="C41" s="27">
        <v>0.12</v>
      </c>
      <c r="D41" s="94">
        <v>105500</v>
      </c>
      <c r="E41" s="94">
        <f t="shared" si="3"/>
        <v>118539.8</v>
      </c>
      <c r="F41" s="194">
        <f t="shared" si="4"/>
        <v>5926.9900000000007</v>
      </c>
      <c r="G41" s="195">
        <f t="shared" si="5"/>
        <v>124466.79000000001</v>
      </c>
    </row>
    <row r="42" spans="1:7">
      <c r="A42" s="204" t="s">
        <v>11</v>
      </c>
      <c r="B42" s="205" t="s">
        <v>151</v>
      </c>
      <c r="C42" s="27">
        <v>0.28000000000000003</v>
      </c>
      <c r="D42" s="94">
        <v>103200</v>
      </c>
      <c r="E42" s="94">
        <f t="shared" si="3"/>
        <v>115955.52</v>
      </c>
      <c r="F42" s="194">
        <f t="shared" si="4"/>
        <v>5797.7760000000007</v>
      </c>
      <c r="G42" s="195">
        <f t="shared" si="5"/>
        <v>121753.296</v>
      </c>
    </row>
    <row r="43" spans="1:7">
      <c r="A43" s="204" t="s">
        <v>11</v>
      </c>
      <c r="B43" s="205" t="s">
        <v>149</v>
      </c>
      <c r="C43" s="27">
        <v>0.22</v>
      </c>
      <c r="D43" s="94">
        <v>103200</v>
      </c>
      <c r="E43" s="94">
        <f t="shared" si="3"/>
        <v>115955.52</v>
      </c>
      <c r="F43" s="194">
        <f t="shared" si="4"/>
        <v>5797.7760000000007</v>
      </c>
      <c r="G43" s="195">
        <f t="shared" si="5"/>
        <v>121753.296</v>
      </c>
    </row>
    <row r="44" spans="1:7">
      <c r="A44" s="203" t="s">
        <v>120</v>
      </c>
      <c r="B44" s="201" t="s">
        <v>121</v>
      </c>
      <c r="C44" s="27">
        <v>0.3</v>
      </c>
      <c r="D44" s="94">
        <v>103560</v>
      </c>
      <c r="E44" s="94">
        <f t="shared" si="3"/>
        <v>116360.016</v>
      </c>
      <c r="F44" s="194">
        <f t="shared" si="4"/>
        <v>5818.0008000000007</v>
      </c>
      <c r="G44" s="195">
        <f t="shared" si="5"/>
        <v>122178.0168</v>
      </c>
    </row>
    <row r="45" spans="1:7">
      <c r="A45" s="203" t="s">
        <v>36</v>
      </c>
      <c r="B45" s="201" t="s">
        <v>37</v>
      </c>
      <c r="C45" s="27">
        <v>0.43</v>
      </c>
      <c r="D45" s="94">
        <v>106660</v>
      </c>
      <c r="E45" s="94">
        <f t="shared" si="3"/>
        <v>119843.17600000001</v>
      </c>
      <c r="F45" s="194">
        <f t="shared" si="4"/>
        <v>5992.1588000000011</v>
      </c>
      <c r="G45" s="195">
        <f t="shared" si="5"/>
        <v>125835.33480000001</v>
      </c>
    </row>
    <row r="46" spans="1:7">
      <c r="A46" s="203" t="s">
        <v>36</v>
      </c>
      <c r="B46" s="201" t="s">
        <v>118</v>
      </c>
      <c r="C46" s="27">
        <v>0.22</v>
      </c>
      <c r="D46" s="94">
        <v>108160</v>
      </c>
      <c r="E46" s="94">
        <f t="shared" si="3"/>
        <v>121528.576</v>
      </c>
      <c r="F46" s="194">
        <f t="shared" si="4"/>
        <v>6076.4288000000006</v>
      </c>
      <c r="G46" s="195">
        <f t="shared" si="5"/>
        <v>127605.0048</v>
      </c>
    </row>
    <row r="47" spans="1:7">
      <c r="A47" s="203" t="s">
        <v>36</v>
      </c>
      <c r="B47" s="201" t="s">
        <v>38</v>
      </c>
      <c r="C47" s="27">
        <v>0.33</v>
      </c>
      <c r="D47" s="94">
        <v>108203</v>
      </c>
      <c r="E47" s="94">
        <f t="shared" si="3"/>
        <v>121576.89079999999</v>
      </c>
      <c r="F47" s="194">
        <f t="shared" si="4"/>
        <v>6078.8445400000001</v>
      </c>
      <c r="G47" s="195">
        <f t="shared" si="5"/>
        <v>127655.73534</v>
      </c>
    </row>
    <row r="48" spans="1:7">
      <c r="A48" s="71" t="s">
        <v>36</v>
      </c>
      <c r="B48" s="4" t="s">
        <v>114</v>
      </c>
      <c r="C48" s="27"/>
      <c r="D48" s="94">
        <v>102730</v>
      </c>
      <c r="E48" s="94">
        <f t="shared" si="3"/>
        <v>115427.428</v>
      </c>
      <c r="F48" s="194">
        <f t="shared" si="4"/>
        <v>5771.3714</v>
      </c>
      <c r="G48" s="195">
        <f t="shared" si="5"/>
        <v>121198.7994</v>
      </c>
    </row>
    <row r="49" spans="1:7">
      <c r="A49" s="71" t="s">
        <v>36</v>
      </c>
      <c r="B49" s="4" t="s">
        <v>145</v>
      </c>
      <c r="C49" s="27"/>
      <c r="D49" s="94">
        <v>104350</v>
      </c>
      <c r="E49" s="94">
        <f t="shared" si="3"/>
        <v>117247.66</v>
      </c>
      <c r="F49" s="194">
        <f t="shared" si="4"/>
        <v>5862.3830000000007</v>
      </c>
      <c r="G49" s="195">
        <f t="shared" si="5"/>
        <v>123110.04300000001</v>
      </c>
    </row>
    <row r="50" spans="1:7">
      <c r="A50" s="71" t="s">
        <v>36</v>
      </c>
      <c r="B50" s="4" t="s">
        <v>138</v>
      </c>
      <c r="C50" s="27"/>
      <c r="D50" s="94">
        <v>103920</v>
      </c>
      <c r="E50" s="94">
        <f t="shared" si="3"/>
        <v>116764.512</v>
      </c>
      <c r="F50" s="194">
        <f t="shared" si="4"/>
        <v>5838.2256000000007</v>
      </c>
      <c r="G50" s="195">
        <f t="shared" si="5"/>
        <v>122602.73760000001</v>
      </c>
    </row>
    <row r="51" spans="1:7">
      <c r="A51" s="203" t="s">
        <v>2</v>
      </c>
      <c r="B51" s="201" t="s">
        <v>3</v>
      </c>
      <c r="C51" s="27" t="s">
        <v>30</v>
      </c>
      <c r="D51" s="94">
        <v>96210</v>
      </c>
      <c r="E51" s="94">
        <f t="shared" si="3"/>
        <v>108101.556</v>
      </c>
      <c r="F51" s="194">
        <f t="shared" si="4"/>
        <v>5405.0778</v>
      </c>
      <c r="G51" s="195">
        <f t="shared" si="5"/>
        <v>113506.6338</v>
      </c>
    </row>
    <row r="52" spans="1:7">
      <c r="A52" s="203" t="s">
        <v>2</v>
      </c>
      <c r="B52" s="201" t="s">
        <v>4</v>
      </c>
      <c r="C52" s="27" t="s">
        <v>30</v>
      </c>
      <c r="D52" s="94">
        <v>98060</v>
      </c>
      <c r="E52" s="94">
        <f t="shared" si="3"/>
        <v>110180.216</v>
      </c>
      <c r="F52" s="194">
        <f t="shared" si="4"/>
        <v>5509.0108</v>
      </c>
      <c r="G52" s="195">
        <f t="shared" si="5"/>
        <v>115689.2268</v>
      </c>
    </row>
    <row r="53" spans="1:7">
      <c r="A53" s="13" t="s">
        <v>2</v>
      </c>
      <c r="B53" s="4" t="s">
        <v>14</v>
      </c>
      <c r="C53" s="27" t="s">
        <v>30</v>
      </c>
      <c r="D53" s="94">
        <v>98010</v>
      </c>
      <c r="E53" s="94">
        <f t="shared" si="3"/>
        <v>110124.03599999999</v>
      </c>
      <c r="F53" s="194">
        <f t="shared" si="4"/>
        <v>5506.2017999999998</v>
      </c>
      <c r="G53" s="195">
        <f t="shared" si="5"/>
        <v>115630.23779999999</v>
      </c>
    </row>
    <row r="54" spans="1:7">
      <c r="A54" s="203" t="s">
        <v>2</v>
      </c>
      <c r="B54" s="201" t="s">
        <v>5</v>
      </c>
      <c r="C54" s="27" t="s">
        <v>30</v>
      </c>
      <c r="D54" s="94">
        <v>95850</v>
      </c>
      <c r="E54" s="94">
        <f t="shared" si="3"/>
        <v>107697.06</v>
      </c>
      <c r="F54" s="194">
        <f t="shared" si="4"/>
        <v>5384.8530000000001</v>
      </c>
      <c r="G54" s="195">
        <f t="shared" si="5"/>
        <v>113081.913</v>
      </c>
    </row>
    <row r="55" spans="1:7" ht="13.5" thickBot="1">
      <c r="A55" s="206" t="s">
        <v>2</v>
      </c>
      <c r="B55" s="207" t="s">
        <v>31</v>
      </c>
      <c r="C55" s="28" t="s">
        <v>30</v>
      </c>
      <c r="D55" s="105">
        <v>100100</v>
      </c>
      <c r="E55" s="95">
        <f t="shared" si="3"/>
        <v>112472.36</v>
      </c>
      <c r="F55" s="197">
        <f t="shared" si="4"/>
        <v>5623.6180000000004</v>
      </c>
      <c r="G55" s="198">
        <f t="shared" si="5"/>
        <v>118095.978</v>
      </c>
    </row>
    <row r="56" spans="1:7" ht="13.5" thickBot="1">
      <c r="B56" s="199"/>
      <c r="D56" s="196"/>
      <c r="E56" s="196"/>
      <c r="F56" s="196"/>
      <c r="G56" s="196"/>
    </row>
    <row r="57" spans="1:7" ht="13.5" thickBot="1">
      <c r="A57" s="279" t="s">
        <v>28</v>
      </c>
      <c r="B57" s="288"/>
      <c r="C57" s="288"/>
      <c r="D57" s="288"/>
      <c r="E57" s="288"/>
      <c r="F57" s="288"/>
      <c r="G57" s="289"/>
    </row>
    <row r="58" spans="1:7" ht="13.5" thickBot="1">
      <c r="A58" s="284" t="s">
        <v>15</v>
      </c>
      <c r="B58" s="285"/>
      <c r="C58" s="208" t="s">
        <v>8</v>
      </c>
      <c r="D58" s="59" t="s">
        <v>0</v>
      </c>
      <c r="E58" s="59" t="s">
        <v>176</v>
      </c>
      <c r="F58" s="59" t="s">
        <v>175</v>
      </c>
      <c r="G58" s="60" t="s">
        <v>1</v>
      </c>
    </row>
    <row r="59" spans="1:7">
      <c r="A59" s="54" t="s">
        <v>33</v>
      </c>
      <c r="B59" s="55" t="s">
        <v>91</v>
      </c>
      <c r="C59" s="35">
        <v>0.92</v>
      </c>
      <c r="D59" s="111">
        <v>98560</v>
      </c>
      <c r="E59" s="94">
        <f t="shared" ref="E59:E68" si="6">D59+D59*12.36%</f>
        <v>110742.016</v>
      </c>
      <c r="F59" s="194">
        <f t="shared" ref="F59:F68" si="7">E59*5%</f>
        <v>5537.1008000000002</v>
      </c>
      <c r="G59" s="195">
        <f t="shared" ref="G59:G68" si="8">E59+F59</f>
        <v>116279.1168</v>
      </c>
    </row>
    <row r="60" spans="1:7">
      <c r="A60" s="54" t="s">
        <v>33</v>
      </c>
      <c r="B60" s="55" t="s">
        <v>90</v>
      </c>
      <c r="C60" s="35">
        <v>2</v>
      </c>
      <c r="D60" s="96">
        <v>98560</v>
      </c>
      <c r="E60" s="94">
        <f t="shared" si="6"/>
        <v>110742.016</v>
      </c>
      <c r="F60" s="194">
        <f t="shared" si="7"/>
        <v>5537.1008000000002</v>
      </c>
      <c r="G60" s="195">
        <f t="shared" si="8"/>
        <v>116279.1168</v>
      </c>
    </row>
    <row r="61" spans="1:7">
      <c r="A61" s="54" t="s">
        <v>33</v>
      </c>
      <c r="B61" s="55" t="s">
        <v>158</v>
      </c>
      <c r="C61" s="35">
        <v>2</v>
      </c>
      <c r="D61" s="96">
        <v>99060</v>
      </c>
      <c r="E61" s="94">
        <f t="shared" si="6"/>
        <v>111303.81599999999</v>
      </c>
      <c r="F61" s="194">
        <f t="shared" si="7"/>
        <v>5565.1908000000003</v>
      </c>
      <c r="G61" s="195">
        <f t="shared" si="8"/>
        <v>116869.00679999999</v>
      </c>
    </row>
    <row r="62" spans="1:7">
      <c r="A62" s="24" t="s">
        <v>82</v>
      </c>
      <c r="B62" s="18" t="s">
        <v>13</v>
      </c>
      <c r="C62" s="27">
        <v>4.2</v>
      </c>
      <c r="D62" s="97">
        <v>98160</v>
      </c>
      <c r="E62" s="94">
        <f t="shared" si="6"/>
        <v>110292.576</v>
      </c>
      <c r="F62" s="194">
        <f t="shared" si="7"/>
        <v>5514.6288000000004</v>
      </c>
      <c r="G62" s="195">
        <f t="shared" si="8"/>
        <v>115807.20480000001</v>
      </c>
    </row>
    <row r="63" spans="1:7">
      <c r="A63" s="24" t="s">
        <v>40</v>
      </c>
      <c r="B63" s="18" t="s">
        <v>39</v>
      </c>
      <c r="C63" s="27">
        <v>6.5</v>
      </c>
      <c r="D63" s="97">
        <v>100060</v>
      </c>
      <c r="E63" s="94">
        <f t="shared" si="6"/>
        <v>112427.416</v>
      </c>
      <c r="F63" s="194">
        <f t="shared" si="7"/>
        <v>5621.3708000000006</v>
      </c>
      <c r="G63" s="195">
        <f t="shared" si="8"/>
        <v>118048.7868</v>
      </c>
    </row>
    <row r="64" spans="1:7">
      <c r="A64" s="24" t="s">
        <v>88</v>
      </c>
      <c r="B64" s="18" t="s">
        <v>87</v>
      </c>
      <c r="C64" s="27">
        <v>30</v>
      </c>
      <c r="D64" s="97">
        <v>99510</v>
      </c>
      <c r="E64" s="94">
        <f t="shared" si="6"/>
        <v>111809.436</v>
      </c>
      <c r="F64" s="194">
        <f t="shared" si="7"/>
        <v>5590.4718000000003</v>
      </c>
      <c r="G64" s="195">
        <f t="shared" si="8"/>
        <v>117399.9078</v>
      </c>
    </row>
    <row r="65" spans="1:8">
      <c r="A65" s="24" t="s">
        <v>81</v>
      </c>
      <c r="B65" s="18" t="s">
        <v>80</v>
      </c>
      <c r="C65" s="27">
        <v>50</v>
      </c>
      <c r="D65" s="97">
        <v>99810</v>
      </c>
      <c r="E65" s="94">
        <f t="shared" si="6"/>
        <v>112146.516</v>
      </c>
      <c r="F65" s="194">
        <f t="shared" si="7"/>
        <v>5607.3258000000005</v>
      </c>
      <c r="G65" s="195">
        <f t="shared" si="8"/>
        <v>117753.84180000001</v>
      </c>
    </row>
    <row r="66" spans="1:8">
      <c r="A66" s="24" t="s">
        <v>2</v>
      </c>
      <c r="B66" s="18" t="s">
        <v>32</v>
      </c>
      <c r="C66" s="27" t="s">
        <v>30</v>
      </c>
      <c r="D66" s="97">
        <v>95060</v>
      </c>
      <c r="E66" s="94">
        <f t="shared" si="6"/>
        <v>106809.416</v>
      </c>
      <c r="F66" s="194">
        <f t="shared" si="7"/>
        <v>5340.4708000000001</v>
      </c>
      <c r="G66" s="195">
        <f t="shared" si="8"/>
        <v>112149.88679999999</v>
      </c>
    </row>
    <row r="67" spans="1:8">
      <c r="A67" s="24" t="s">
        <v>2</v>
      </c>
      <c r="B67" s="18" t="s">
        <v>34</v>
      </c>
      <c r="C67" s="27" t="s">
        <v>30</v>
      </c>
      <c r="D67" s="97">
        <v>95760</v>
      </c>
      <c r="E67" s="94">
        <f t="shared" si="6"/>
        <v>107595.936</v>
      </c>
      <c r="F67" s="194">
        <f t="shared" si="7"/>
        <v>5379.7968000000001</v>
      </c>
      <c r="G67" s="195">
        <f t="shared" si="8"/>
        <v>112975.7328</v>
      </c>
    </row>
    <row r="68" spans="1:8" ht="13.5" thickBot="1">
      <c r="A68" s="53" t="s">
        <v>2</v>
      </c>
      <c r="B68" s="25" t="s">
        <v>35</v>
      </c>
      <c r="C68" s="28" t="s">
        <v>30</v>
      </c>
      <c r="D68" s="98">
        <v>96210</v>
      </c>
      <c r="E68" s="95">
        <f t="shared" si="6"/>
        <v>108101.556</v>
      </c>
      <c r="F68" s="197">
        <f t="shared" si="7"/>
        <v>5405.0778</v>
      </c>
      <c r="G68" s="198">
        <f t="shared" si="8"/>
        <v>113506.6338</v>
      </c>
    </row>
    <row r="69" spans="1:8" ht="13.5" thickBot="1">
      <c r="A69" s="209"/>
      <c r="B69" s="210"/>
      <c r="C69" s="210"/>
      <c r="D69" s="210"/>
      <c r="E69" s="210"/>
      <c r="F69" s="210"/>
      <c r="G69" s="211"/>
    </row>
    <row r="70" spans="1:8" ht="16.5">
      <c r="A70" s="68" t="s">
        <v>83</v>
      </c>
    </row>
    <row r="72" spans="1:8" s="133" customFormat="1">
      <c r="B72" s="125"/>
      <c r="C72" s="125"/>
      <c r="D72" s="125"/>
      <c r="E72" s="125"/>
      <c r="F72" s="125"/>
      <c r="G72" s="125"/>
      <c r="H72" s="125"/>
    </row>
    <row r="73" spans="1:8">
      <c r="A73" s="212"/>
      <c r="B73" s="212"/>
      <c r="C73" s="212"/>
      <c r="D73" s="212"/>
      <c r="E73" s="212"/>
      <c r="F73" s="212"/>
      <c r="G73" s="212"/>
      <c r="H73" s="212"/>
    </row>
    <row r="74" spans="1:8">
      <c r="A74" s="276"/>
      <c r="B74" s="276"/>
      <c r="C74" s="132"/>
      <c r="D74" s="132"/>
      <c r="E74" s="132"/>
      <c r="F74" s="132"/>
      <c r="G74" s="132"/>
      <c r="H74" s="212"/>
    </row>
    <row r="75" spans="1:8">
      <c r="A75" s="83"/>
      <c r="B75" s="130"/>
      <c r="C75" s="66"/>
      <c r="D75" s="123"/>
      <c r="E75" s="123"/>
      <c r="F75" s="213"/>
      <c r="G75" s="213"/>
      <c r="H75" s="212"/>
    </row>
    <row r="76" spans="1:8">
      <c r="A76" s="83"/>
      <c r="B76" s="130"/>
      <c r="C76" s="66"/>
      <c r="D76" s="123"/>
      <c r="E76" s="123"/>
      <c r="F76" s="213"/>
      <c r="G76" s="213"/>
      <c r="H76" s="212"/>
    </row>
    <row r="77" spans="1:8">
      <c r="A77" s="212"/>
      <c r="B77" s="212"/>
      <c r="C77" s="212"/>
      <c r="D77" s="212"/>
      <c r="E77" s="212"/>
      <c r="F77" s="212"/>
      <c r="G77" s="212"/>
      <c r="H77" s="212"/>
    </row>
  </sheetData>
  <mergeCells count="12">
    <mergeCell ref="A1:H1"/>
    <mergeCell ref="A31:B31"/>
    <mergeCell ref="A57:G57"/>
    <mergeCell ref="A74:B74"/>
    <mergeCell ref="A3:G3"/>
    <mergeCell ref="A4:G4"/>
    <mergeCell ref="A5:G5"/>
    <mergeCell ref="A6:H6"/>
    <mergeCell ref="A9:G9"/>
    <mergeCell ref="A10:B10"/>
    <mergeCell ref="A58:B58"/>
    <mergeCell ref="A30:G30"/>
  </mergeCells>
  <phoneticPr fontId="28" type="noConversion"/>
  <pageMargins left="0.70866141732283505" right="0.70866141732283505" top="0.24803149599999999" bottom="0.24803149599999999" header="0.31496062992126" footer="0.31496062992126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2"/>
  <sheetViews>
    <sheetView topLeftCell="A19" workbookViewId="0">
      <selection activeCell="A8" sqref="A8"/>
    </sheetView>
  </sheetViews>
  <sheetFormatPr defaultRowHeight="12.75"/>
  <cols>
    <col min="2" max="2" width="13.5703125" customWidth="1"/>
    <col min="3" max="3" width="15.5703125" customWidth="1"/>
    <col min="7" max="7" width="12" bestFit="1" customWidth="1"/>
  </cols>
  <sheetData>
    <row r="1" spans="1:14" ht="23.25">
      <c r="A1" s="231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76"/>
      <c r="M1" s="76"/>
      <c r="N1" s="1"/>
    </row>
    <row r="2" spans="1:14" ht="16.5">
      <c r="A2" s="233" t="s">
        <v>105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78"/>
    </row>
    <row r="3" spans="1:14" ht="15">
      <c r="A3" s="84"/>
      <c r="B3" s="228" t="s">
        <v>106</v>
      </c>
      <c r="C3" s="228"/>
      <c r="D3" s="228"/>
      <c r="E3" s="228"/>
      <c r="F3" s="228"/>
      <c r="G3" s="228"/>
      <c r="H3" s="228"/>
      <c r="I3" s="228"/>
      <c r="J3" s="228"/>
      <c r="K3" s="228"/>
      <c r="L3" s="77"/>
      <c r="M3" s="77"/>
      <c r="N3" s="78"/>
    </row>
    <row r="4" spans="1:14" ht="15">
      <c r="A4" s="84"/>
      <c r="B4" s="228" t="s">
        <v>107</v>
      </c>
      <c r="C4" s="228"/>
      <c r="D4" s="228"/>
      <c r="E4" s="228"/>
      <c r="F4" s="228"/>
      <c r="G4" s="228"/>
      <c r="H4" s="228"/>
      <c r="I4" s="228"/>
      <c r="J4" s="228"/>
      <c r="K4" s="228"/>
      <c r="L4" s="77"/>
      <c r="M4" s="77"/>
      <c r="N4" s="78"/>
    </row>
    <row r="5" spans="1:14" ht="15">
      <c r="A5" s="84"/>
      <c r="B5" s="228" t="s">
        <v>108</v>
      </c>
      <c r="C5" s="228"/>
      <c r="D5" s="228"/>
      <c r="E5" s="228"/>
      <c r="F5" s="228"/>
      <c r="G5" s="228"/>
      <c r="H5" s="228"/>
      <c r="I5" s="228"/>
      <c r="J5" s="228"/>
      <c r="K5" s="228"/>
      <c r="L5" s="77"/>
      <c r="M5" s="77"/>
      <c r="N5" s="78"/>
    </row>
    <row r="6" spans="1:14" ht="18.75" thickBot="1">
      <c r="A6" s="291" t="s">
        <v>109</v>
      </c>
      <c r="B6" s="262"/>
      <c r="C6" s="262"/>
      <c r="D6" s="230"/>
      <c r="E6" s="230"/>
      <c r="F6" s="230"/>
      <c r="G6" s="230"/>
      <c r="H6" s="230"/>
      <c r="I6" s="230"/>
      <c r="J6" s="230"/>
      <c r="K6" s="230"/>
      <c r="L6" s="2"/>
      <c r="M6" s="2"/>
      <c r="N6" s="31"/>
    </row>
    <row r="7" spans="1:14" ht="13.5" thickBot="1">
      <c r="A7" s="75"/>
      <c r="B7" s="75"/>
      <c r="C7" s="75"/>
    </row>
    <row r="8" spans="1:14" ht="15.75" thickBot="1">
      <c r="A8" s="120" t="s">
        <v>206</v>
      </c>
      <c r="B8" s="75"/>
      <c r="C8" s="75"/>
      <c r="D8" s="100"/>
      <c r="E8" s="100"/>
      <c r="F8" s="100"/>
      <c r="G8" s="113"/>
      <c r="H8" s="101"/>
    </row>
    <row r="9" spans="1:14" ht="15">
      <c r="A9" s="120"/>
      <c r="B9" s="75"/>
      <c r="C9" s="75"/>
    </row>
    <row r="10" spans="1:14">
      <c r="A10" s="75"/>
      <c r="B10" s="290" t="s">
        <v>96</v>
      </c>
      <c r="C10" s="290"/>
    </row>
    <row r="11" spans="1:14" ht="25.5">
      <c r="A11" s="75"/>
      <c r="B11" s="72" t="s">
        <v>100</v>
      </c>
      <c r="C11" s="73">
        <v>92567</v>
      </c>
    </row>
    <row r="12" spans="1:14" ht="25.5">
      <c r="A12" s="75"/>
      <c r="B12" s="72" t="s">
        <v>101</v>
      </c>
      <c r="C12" s="73">
        <v>87370</v>
      </c>
    </row>
    <row r="13" spans="1:14" ht="25.5">
      <c r="A13" s="75"/>
      <c r="B13" s="72" t="s">
        <v>102</v>
      </c>
      <c r="C13" s="73">
        <v>91567</v>
      </c>
    </row>
    <row r="14" spans="1:14">
      <c r="A14" s="75"/>
      <c r="B14" s="72" t="s">
        <v>103</v>
      </c>
      <c r="C14" s="73">
        <v>86467</v>
      </c>
    </row>
    <row r="15" spans="1:14">
      <c r="A15" s="75"/>
      <c r="B15" s="75"/>
      <c r="C15" s="75"/>
    </row>
    <row r="16" spans="1:14">
      <c r="A16" s="75"/>
      <c r="B16" s="75"/>
      <c r="C16" s="75"/>
    </row>
    <row r="17" spans="1:3" ht="38.25">
      <c r="A17" s="75"/>
      <c r="B17" s="70" t="s">
        <v>96</v>
      </c>
      <c r="C17" s="71"/>
    </row>
    <row r="18" spans="1:3" ht="25.5">
      <c r="A18" s="75"/>
      <c r="B18" s="72" t="s">
        <v>97</v>
      </c>
      <c r="C18" s="73">
        <v>103193</v>
      </c>
    </row>
    <row r="19" spans="1:3">
      <c r="A19" s="75"/>
      <c r="B19" s="72"/>
      <c r="C19" s="73"/>
    </row>
    <row r="20" spans="1:3" ht="25.5">
      <c r="A20" s="75"/>
      <c r="B20" s="72" t="s">
        <v>98</v>
      </c>
      <c r="C20" s="73">
        <v>100233</v>
      </c>
    </row>
    <row r="21" spans="1:3">
      <c r="A21" s="75"/>
      <c r="B21" s="72" t="s">
        <v>99</v>
      </c>
      <c r="C21" s="73">
        <v>99253</v>
      </c>
    </row>
    <row r="22" spans="1:3">
      <c r="A22" s="75"/>
      <c r="B22" s="121" t="s">
        <v>152</v>
      </c>
      <c r="C22" s="122">
        <v>92427</v>
      </c>
    </row>
  </sheetData>
  <mergeCells count="7">
    <mergeCell ref="B10:C10"/>
    <mergeCell ref="A1:K1"/>
    <mergeCell ref="B3:K3"/>
    <mergeCell ref="B4:K4"/>
    <mergeCell ref="B5:K5"/>
    <mergeCell ref="A6:K6"/>
    <mergeCell ref="A2:M2"/>
  </mergeCells>
  <phoneticPr fontId="28" type="noConversion"/>
  <pageMargins left="0.75" right="0.75" top="1" bottom="1" header="0.5" footer="0.5"/>
  <pageSetup paperSize="9" scale="93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6"/>
  <sheetViews>
    <sheetView zoomScale="125" zoomScaleNormal="125" workbookViewId="0">
      <selection activeCell="A2" sqref="A2"/>
    </sheetView>
  </sheetViews>
  <sheetFormatPr defaultRowHeight="12.75"/>
  <cols>
    <col min="1" max="1" width="121.42578125" customWidth="1"/>
    <col min="2" max="3" width="9.140625" hidden="1" customWidth="1"/>
  </cols>
  <sheetData>
    <row r="1" spans="1:3">
      <c r="A1" s="292" t="s">
        <v>207</v>
      </c>
      <c r="B1" s="292"/>
      <c r="C1" s="292"/>
    </row>
    <row r="2" spans="1:3">
      <c r="A2" s="86" t="s">
        <v>41</v>
      </c>
      <c r="B2" s="87"/>
      <c r="C2" s="87"/>
    </row>
    <row r="3" spans="1:3">
      <c r="A3" s="87" t="s">
        <v>42</v>
      </c>
      <c r="B3" s="87"/>
      <c r="C3" s="87"/>
    </row>
    <row r="4" spans="1:3">
      <c r="A4" s="87" t="s">
        <v>43</v>
      </c>
      <c r="B4" s="87"/>
      <c r="C4" s="87"/>
    </row>
    <row r="5" spans="1:3">
      <c r="A5" s="87" t="s">
        <v>44</v>
      </c>
      <c r="B5" s="87"/>
      <c r="C5" s="87"/>
    </row>
    <row r="6" spans="1:3">
      <c r="A6" s="88" t="s">
        <v>45</v>
      </c>
      <c r="B6" s="87"/>
      <c r="C6" s="87"/>
    </row>
    <row r="7" spans="1:3">
      <c r="A7" s="87" t="s">
        <v>46</v>
      </c>
      <c r="B7" s="87"/>
      <c r="C7" s="87"/>
    </row>
    <row r="8" spans="1:3">
      <c r="A8" s="87" t="s">
        <v>197</v>
      </c>
      <c r="B8" s="87"/>
      <c r="C8" s="87"/>
    </row>
    <row r="9" spans="1:3">
      <c r="A9" s="86" t="s">
        <v>47</v>
      </c>
      <c r="B9" s="87"/>
      <c r="C9" s="87"/>
    </row>
    <row r="10" spans="1:3">
      <c r="A10" s="87" t="s">
        <v>194</v>
      </c>
      <c r="B10" s="87"/>
      <c r="C10" s="87"/>
    </row>
    <row r="11" spans="1:3">
      <c r="A11" s="87" t="s">
        <v>48</v>
      </c>
      <c r="B11" s="87"/>
      <c r="C11" s="87"/>
    </row>
    <row r="12" spans="1:3">
      <c r="A12" s="87" t="s">
        <v>49</v>
      </c>
      <c r="B12" s="87"/>
      <c r="C12" s="87"/>
    </row>
    <row r="13" spans="1:3">
      <c r="A13" s="87" t="s">
        <v>50</v>
      </c>
      <c r="B13" s="87"/>
      <c r="C13" s="87"/>
    </row>
    <row r="14" spans="1:3">
      <c r="A14" s="87" t="s">
        <v>51</v>
      </c>
      <c r="B14" s="87"/>
      <c r="C14" s="87"/>
    </row>
    <row r="15" spans="1:3">
      <c r="A15" s="87" t="s">
        <v>195</v>
      </c>
      <c r="B15" s="87"/>
      <c r="C15" s="87"/>
    </row>
    <row r="16" spans="1:3">
      <c r="A16" s="88" t="s">
        <v>52</v>
      </c>
      <c r="B16" s="87"/>
      <c r="C16" s="87"/>
    </row>
    <row r="17" spans="1:3">
      <c r="A17" s="87" t="s">
        <v>153</v>
      </c>
      <c r="B17" s="87"/>
      <c r="C17" s="87"/>
    </row>
    <row r="18" spans="1:3">
      <c r="A18" s="87"/>
      <c r="B18" s="87"/>
      <c r="C18" s="87"/>
    </row>
    <row r="19" spans="1:3">
      <c r="A19" s="86" t="s">
        <v>53</v>
      </c>
      <c r="B19" s="87"/>
      <c r="C19" s="87"/>
    </row>
    <row r="20" spans="1:3">
      <c r="A20" s="87" t="s">
        <v>54</v>
      </c>
      <c r="B20" s="87"/>
      <c r="C20" s="87"/>
    </row>
    <row r="21" spans="1:3">
      <c r="A21" s="88" t="s">
        <v>55</v>
      </c>
      <c r="B21" s="87"/>
      <c r="C21" s="87"/>
    </row>
    <row r="22" spans="1:3">
      <c r="A22" s="87" t="s">
        <v>56</v>
      </c>
      <c r="B22" s="87"/>
      <c r="C22" s="87"/>
    </row>
    <row r="23" spans="1:3">
      <c r="A23" s="87" t="s">
        <v>57</v>
      </c>
      <c r="B23" s="87"/>
      <c r="C23" s="87"/>
    </row>
    <row r="24" spans="1:3">
      <c r="A24" s="87" t="s">
        <v>58</v>
      </c>
      <c r="B24" s="87"/>
      <c r="C24" s="87"/>
    </row>
    <row r="25" spans="1:3">
      <c r="A25" s="87"/>
      <c r="B25" s="87"/>
      <c r="C25" s="87"/>
    </row>
    <row r="26" spans="1:3">
      <c r="A26" s="86" t="s">
        <v>59</v>
      </c>
      <c r="B26" s="87"/>
      <c r="C26" s="87"/>
    </row>
    <row r="27" spans="1:3">
      <c r="A27" s="87" t="s">
        <v>146</v>
      </c>
      <c r="B27" s="87"/>
      <c r="C27" s="87"/>
    </row>
    <row r="28" spans="1:3">
      <c r="A28" s="87" t="s">
        <v>117</v>
      </c>
      <c r="B28" s="87"/>
      <c r="C28" s="87"/>
    </row>
    <row r="29" spans="1:3">
      <c r="A29" s="87" t="s">
        <v>119</v>
      </c>
      <c r="B29" s="87"/>
      <c r="C29" s="87"/>
    </row>
    <row r="30" spans="1:3">
      <c r="A30" s="87" t="s">
        <v>148</v>
      </c>
      <c r="B30" s="87"/>
      <c r="C30" s="87"/>
    </row>
    <row r="31" spans="1:3">
      <c r="A31" s="87" t="s">
        <v>116</v>
      </c>
      <c r="B31" s="87"/>
      <c r="C31" s="87"/>
    </row>
    <row r="32" spans="1:3">
      <c r="A32" s="87" t="s">
        <v>142</v>
      </c>
      <c r="B32" s="87"/>
      <c r="C32" s="87"/>
    </row>
    <row r="33" spans="1:3">
      <c r="A33" s="87" t="s">
        <v>147</v>
      </c>
      <c r="B33" s="87"/>
      <c r="C33" s="87"/>
    </row>
    <row r="34" spans="1:3">
      <c r="A34" s="86" t="s">
        <v>60</v>
      </c>
      <c r="B34" s="87"/>
      <c r="C34" s="87"/>
    </row>
    <row r="35" spans="1:3">
      <c r="A35" s="87" t="s">
        <v>61</v>
      </c>
      <c r="B35" s="87"/>
      <c r="C35" s="87"/>
    </row>
    <row r="36" spans="1:3">
      <c r="A36" s="87" t="s">
        <v>62</v>
      </c>
      <c r="B36" s="87"/>
      <c r="C36" s="87"/>
    </row>
    <row r="37" spans="1:3">
      <c r="A37" s="88" t="s">
        <v>63</v>
      </c>
      <c r="B37" s="87"/>
      <c r="C37" s="87"/>
    </row>
    <row r="38" spans="1:3">
      <c r="A38" s="87"/>
      <c r="B38" s="87"/>
      <c r="C38" s="87"/>
    </row>
    <row r="39" spans="1:3">
      <c r="A39" s="87" t="s">
        <v>64</v>
      </c>
      <c r="B39" s="87"/>
      <c r="C39" s="87"/>
    </row>
    <row r="40" spans="1:3">
      <c r="A40" s="86" t="s">
        <v>65</v>
      </c>
      <c r="B40" s="87"/>
      <c r="C40" s="87"/>
    </row>
    <row r="41" spans="1:3">
      <c r="A41" s="87" t="s">
        <v>154</v>
      </c>
      <c r="B41" s="87"/>
      <c r="C41" s="87"/>
    </row>
    <row r="42" spans="1:3">
      <c r="A42" s="87"/>
      <c r="B42" s="87"/>
      <c r="C42" s="87"/>
    </row>
    <row r="43" spans="1:3">
      <c r="A43" s="87" t="s">
        <v>66</v>
      </c>
      <c r="B43" s="87"/>
      <c r="C43" s="87"/>
    </row>
    <row r="44" spans="1:3">
      <c r="A44" s="87"/>
      <c r="B44" s="87"/>
      <c r="C44" s="87"/>
    </row>
    <row r="45" spans="1:3">
      <c r="A45" s="87" t="s">
        <v>67</v>
      </c>
      <c r="B45" s="87"/>
      <c r="C45" s="87"/>
    </row>
    <row r="46" spans="1:3">
      <c r="A46" s="87" t="s">
        <v>68</v>
      </c>
      <c r="B46" s="87"/>
      <c r="C46" s="87"/>
    </row>
    <row r="47" spans="1:3">
      <c r="A47" s="89" t="s">
        <v>69</v>
      </c>
      <c r="B47" s="90"/>
      <c r="C47" s="87"/>
    </row>
    <row r="48" spans="1:3">
      <c r="A48" s="87" t="s">
        <v>70</v>
      </c>
      <c r="B48" s="87"/>
      <c r="C48" s="87"/>
    </row>
    <row r="49" spans="1:3">
      <c r="A49" s="87" t="s">
        <v>71</v>
      </c>
      <c r="B49" s="87"/>
      <c r="C49" s="87"/>
    </row>
    <row r="50" spans="1:3">
      <c r="A50" s="87" t="s">
        <v>72</v>
      </c>
      <c r="B50" s="87"/>
      <c r="C50" s="87"/>
    </row>
    <row r="51" spans="1:3">
      <c r="A51" s="87" t="s">
        <v>73</v>
      </c>
      <c r="B51" s="87"/>
      <c r="C51" s="87"/>
    </row>
    <row r="52" spans="1:3">
      <c r="A52" s="71" t="s">
        <v>155</v>
      </c>
      <c r="B52" s="75"/>
      <c r="C52" s="75"/>
    </row>
    <row r="53" spans="1:3">
      <c r="A53" s="89" t="s">
        <v>143</v>
      </c>
    </row>
    <row r="54" spans="1:3">
      <c r="A54" s="89" t="s">
        <v>156</v>
      </c>
    </row>
    <row r="55" spans="1:3">
      <c r="A55" s="118" t="s">
        <v>144</v>
      </c>
    </row>
    <row r="56" spans="1:3">
      <c r="A56" s="89" t="s">
        <v>157</v>
      </c>
    </row>
  </sheetData>
  <mergeCells count="1">
    <mergeCell ref="A1:C1"/>
  </mergeCells>
  <phoneticPr fontId="28" type="noConversion"/>
  <pageMargins left="0.5" right="0.5" top="1" bottom="1" header="0.5" footer="0.5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DAMAN</vt:lpstr>
      <vt:lpstr>SILVASSA</vt:lpstr>
      <vt:lpstr>BOISAR</vt:lpstr>
      <vt:lpstr>NASHIK RSC</vt:lpstr>
      <vt:lpstr>SOLAN</vt:lpstr>
      <vt:lpstr>EX-VASAI DEPOT</vt:lpstr>
      <vt:lpstr>PLANT WASTE</vt:lpstr>
      <vt:lpstr>T&amp;C</vt:lpstr>
      <vt:lpstr>BOISAR!Print_Area</vt:lpstr>
      <vt:lpstr>DAMAN!Print_Area</vt:lpstr>
      <vt:lpstr>'NASHIK RSC'!Print_Area</vt:lpstr>
      <vt:lpstr>SILVASSA!Print_Area</vt:lpstr>
      <vt:lpstr>SOLAN!Print_Area</vt:lpstr>
    </vt:vector>
  </TitlesOfParts>
  <Company>XYZ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Windows</dc:creator>
  <cp:lastModifiedBy>info</cp:lastModifiedBy>
  <cp:lastPrinted>2014-12-01T05:59:55Z</cp:lastPrinted>
  <dcterms:created xsi:type="dcterms:W3CDTF">2010-07-16T02:24:36Z</dcterms:created>
  <dcterms:modified xsi:type="dcterms:W3CDTF">2014-12-04T06:46:54Z</dcterms:modified>
</cp:coreProperties>
</file>